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B0A66C5F-7C61-469E-A5AD-6897EC682A4F}" xr6:coauthVersionLast="47" xr6:coauthVersionMax="47" xr10:uidLastSave="{00000000-0000-0000-0000-000000000000}"/>
  <bookViews>
    <workbookView xWindow="-120" yWindow="-120" windowWidth="29040" windowHeight="15720" tabRatio="890" xr2:uid="{00000000-000D-0000-FFFF-FFFF00000000}"/>
  </bookViews>
  <sheets>
    <sheet name="入力シート" sheetId="23" r:id="rId1"/>
    <sheet name="電力需給契約申込書" sheetId="20" r:id="rId2"/>
    <sheet name="入力シート(入力例)" sheetId="27" r:id="rId3"/>
    <sheet name="業種・用途一覧" sheetId="26" r:id="rId4"/>
  </sheets>
  <externalReferences>
    <externalReference r:id="rId5"/>
    <externalReference r:id="rId6"/>
  </externalReferences>
  <definedNames>
    <definedName name="Data">'[1]別紙(連記式)'!$A$6:$BN$35</definedName>
    <definedName name="HTML_CodePage" hidden="1">932</definedName>
    <definedName name="HTML_CON" localSheetId="3" hidden="1">{"'（４）'!$A$1:$I$53"}</definedName>
    <definedName name="HTML_CON" hidden="1">{"'（４）'!$A$1:$I$53"}</definedName>
    <definedName name="HTML_Control" localSheetId="3"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3">業種・用途一覧!$A$1:$G$18</definedName>
    <definedName name="_xlnm.Print_Area" localSheetId="1">電力需給契約申込書!$A$1:$AJ$49</definedName>
    <definedName name="_xlnm.Print_Area" localSheetId="0">入力シート!$A$1:$R$55</definedName>
    <definedName name="_xlnm.Print_Area" localSheetId="2">'入力シート(入力例)'!$A$1:$R$55</definedName>
    <definedName name="usernameTF">"usernameTF"</definedName>
    <definedName name="業種名称">'[2]（選択肢・業種名称）'!$B$4:$B$91</definedName>
    <definedName name="四電op_DB設計_属性情報_List" localSheetId="3">#REF!</definedName>
    <definedName name="四電op_DB設計_属性情報_List">#REF!</definedName>
    <definedName name="集約需要家ID" localSheetId="3">#REF!</definedName>
    <definedName name="集約需要家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 i="20" l="1"/>
  <c r="H19" i="20"/>
  <c r="H47" i="20" l="1"/>
  <c r="L25" i="20"/>
  <c r="H35" i="20"/>
  <c r="W35" i="20"/>
  <c r="H29" i="20"/>
  <c r="H15" i="20"/>
  <c r="Y25" i="20"/>
  <c r="V25" i="20"/>
  <c r="S25" i="20"/>
  <c r="O25" i="20"/>
  <c r="O24" i="20"/>
  <c r="L24" i="20"/>
  <c r="I24" i="20"/>
  <c r="I25" i="20"/>
  <c r="G63" i="27" l="1"/>
  <c r="AH60" i="27"/>
  <c r="AI52" i="27"/>
  <c r="AI51" i="27"/>
  <c r="K49" i="27"/>
  <c r="K48" i="27"/>
  <c r="K47" i="27"/>
  <c r="K46" i="27"/>
  <c r="L44" i="27"/>
  <c r="K44" i="27"/>
  <c r="L43" i="27"/>
  <c r="K43" i="27"/>
  <c r="K42" i="27"/>
  <c r="K41" i="27"/>
  <c r="K35" i="27"/>
  <c r="K34" i="27"/>
  <c r="AJ33" i="27"/>
  <c r="AI33" i="27"/>
  <c r="AJ32" i="27"/>
  <c r="AI32" i="27"/>
  <c r="AJ31" i="27"/>
  <c r="L30" i="27" s="1"/>
  <c r="AI31" i="27"/>
  <c r="L31" i="27"/>
  <c r="AJ30" i="27"/>
  <c r="K31" i="27" s="1"/>
  <c r="K29" i="27"/>
  <c r="K28" i="27"/>
  <c r="K23" i="27"/>
  <c r="K22" i="27"/>
  <c r="K21" i="27"/>
  <c r="K19" i="27"/>
  <c r="K18" i="27"/>
  <c r="K17" i="27"/>
  <c r="K16" i="27"/>
  <c r="K15" i="27"/>
  <c r="K14" i="27"/>
  <c r="K13" i="27"/>
  <c r="K48" i="23"/>
  <c r="L44" i="23"/>
  <c r="K44" i="23" s="1"/>
  <c r="L43" i="23"/>
  <c r="K43" i="23" s="1"/>
  <c r="D8" i="27" l="1"/>
  <c r="K32" i="27"/>
  <c r="L32" i="27"/>
  <c r="K33" i="27"/>
  <c r="K30" i="27"/>
  <c r="D54" i="27" s="1"/>
  <c r="L33" i="27"/>
  <c r="AI1" i="20" l="1"/>
  <c r="K13" i="23"/>
  <c r="AJ31" i="23"/>
  <c r="AJ32" i="23"/>
  <c r="AJ33" i="23"/>
  <c r="AJ30" i="23"/>
  <c r="L22" i="20"/>
  <c r="AA22" i="20"/>
  <c r="T22" i="20"/>
  <c r="H22" i="20"/>
  <c r="AI33" i="23"/>
  <c r="AB22" i="20" s="1"/>
  <c r="AI32" i="23"/>
  <c r="AI31" i="23"/>
  <c r="M22" i="20" s="1"/>
  <c r="K33" i="23" l="1"/>
  <c r="K32" i="23"/>
  <c r="K31" i="23"/>
  <c r="K30" i="23"/>
  <c r="L33" i="23"/>
  <c r="L32" i="23"/>
  <c r="L31" i="23"/>
  <c r="L30" i="23"/>
  <c r="Q14" i="20" l="1"/>
  <c r="Q18" i="20"/>
  <c r="P27" i="20"/>
  <c r="P28" i="20"/>
  <c r="P32" i="20"/>
  <c r="AD18" i="20"/>
  <c r="AC18" i="20"/>
  <c r="AB18" i="20"/>
  <c r="AA18" i="20"/>
  <c r="Y18" i="20"/>
  <c r="X18" i="20"/>
  <c r="W18" i="20"/>
  <c r="V18" i="20"/>
  <c r="T18" i="20"/>
  <c r="S18" i="20"/>
  <c r="R18" i="20"/>
  <c r="O18" i="20"/>
  <c r="N18" i="20"/>
  <c r="M18" i="20"/>
  <c r="M23" i="20"/>
  <c r="AG1" i="20" l="1"/>
  <c r="AC1" i="20"/>
  <c r="Z27" i="20" l="1"/>
  <c r="H27" i="20"/>
  <c r="K34" i="23" l="1"/>
  <c r="AE15" i="20" l="1"/>
  <c r="AA15" i="20"/>
  <c r="W15" i="20"/>
  <c r="T24" i="20" l="1"/>
  <c r="A24" i="20"/>
  <c r="U14" i="20"/>
  <c r="AC38" i="20" l="1"/>
  <c r="AH60" i="23" l="1"/>
  <c r="H49" i="20" s="1"/>
  <c r="A47" i="20"/>
  <c r="M14" i="20"/>
  <c r="H14" i="20"/>
  <c r="H28" i="20"/>
  <c r="Z28" i="20"/>
  <c r="V28" i="20"/>
  <c r="AE29" i="20"/>
  <c r="AA29" i="20"/>
  <c r="W29" i="20"/>
  <c r="H30" i="20"/>
  <c r="K49" i="23" l="1"/>
  <c r="K47" i="23"/>
  <c r="K46" i="23"/>
  <c r="K42" i="23"/>
  <c r="K41" i="23"/>
  <c r="K35" i="23"/>
  <c r="K29" i="23"/>
  <c r="K28" i="23"/>
  <c r="K23" i="23"/>
  <c r="K22" i="23"/>
  <c r="K21" i="23"/>
  <c r="K19" i="23"/>
  <c r="K18" i="23"/>
  <c r="K17" i="23"/>
  <c r="K16" i="23"/>
  <c r="K15" i="23"/>
  <c r="K14" i="23"/>
  <c r="AI51" i="23"/>
  <c r="J35" i="20" s="1"/>
  <c r="H33" i="20"/>
  <c r="AI52" i="23"/>
  <c r="Y35" i="20" s="1"/>
  <c r="D54" i="23" l="1"/>
  <c r="D8" i="23"/>
  <c r="T32" i="20"/>
  <c r="M32" i="20"/>
  <c r="AB32" i="20"/>
  <c r="AB31" i="20"/>
  <c r="M31" i="20"/>
  <c r="H21" i="20"/>
  <c r="H20" i="20"/>
  <c r="H16" i="20"/>
  <c r="Y10" i="20"/>
  <c r="AG9" i="20"/>
  <c r="AC9" i="20"/>
  <c r="Y9" i="20"/>
  <c r="T8" i="20"/>
  <c r="T7" i="20"/>
  <c r="T6" i="20"/>
  <c r="T5" i="20"/>
  <c r="AG26" i="20" l="1"/>
  <c r="W26" i="20"/>
  <c r="M26" i="20"/>
  <c r="AA19" i="20"/>
</calcChain>
</file>

<file path=xl/sharedStrings.xml><?xml version="1.0" encoding="utf-8"?>
<sst xmlns="http://schemas.openxmlformats.org/spreadsheetml/2006/main" count="517" uniqueCount="281">
  <si>
    <t>年</t>
    <rPh sb="0" eb="1">
      <t>ネン</t>
    </rPh>
    <phoneticPr fontId="1"/>
  </si>
  <si>
    <t>業種・用途</t>
    <rPh sb="0" eb="2">
      <t>ギョウシュ</t>
    </rPh>
    <rPh sb="3" eb="5">
      <t>ヨウト</t>
    </rPh>
    <phoneticPr fontId="1"/>
  </si>
  <si>
    <t>新設</t>
    <rPh sb="0" eb="2">
      <t>シンセツ</t>
    </rPh>
    <phoneticPr fontId="1"/>
  </si>
  <si>
    <t>供給地点特定番号</t>
    <rPh sb="0" eb="2">
      <t>キョウキュウ</t>
    </rPh>
    <rPh sb="2" eb="4">
      <t>チテン</t>
    </rPh>
    <rPh sb="4" eb="6">
      <t>トクテイ</t>
    </rPh>
    <rPh sb="6" eb="8">
      <t>バンゴウ</t>
    </rPh>
    <phoneticPr fontId="1"/>
  </si>
  <si>
    <t>業 種  ・ 用 途</t>
    <rPh sb="0" eb="1">
      <t>ギョウ</t>
    </rPh>
    <rPh sb="2" eb="3">
      <t>シュ</t>
    </rPh>
    <rPh sb="7" eb="8">
      <t>ヨウ</t>
    </rPh>
    <rPh sb="9" eb="10">
      <t>ト</t>
    </rPh>
    <phoneticPr fontId="1"/>
  </si>
  <si>
    <t>異 動 前 ｋＷ</t>
    <rPh sb="0" eb="1">
      <t>イ</t>
    </rPh>
    <rPh sb="2" eb="3">
      <t>ドウ</t>
    </rPh>
    <rPh sb="4" eb="5">
      <t>マエ</t>
    </rPh>
    <phoneticPr fontId="1"/>
  </si>
  <si>
    <t>異 動 後 ｋＷ</t>
    <rPh sb="0" eb="1">
      <t>イ</t>
    </rPh>
    <rPh sb="2" eb="3">
      <t>ドウ</t>
    </rPh>
    <rPh sb="4" eb="5">
      <t>ゴ</t>
    </rPh>
    <phoneticPr fontId="1"/>
  </si>
  <si>
    <t>承諾する</t>
    <rPh sb="0" eb="2">
      <t>ショウダク</t>
    </rPh>
    <phoneticPr fontId="1"/>
  </si>
  <si>
    <t>直接入力</t>
    <rPh sb="0" eb="2">
      <t>チョクセツ</t>
    </rPh>
    <rPh sb="2" eb="4">
      <t>ニュウリョク</t>
    </rPh>
    <phoneticPr fontId="4"/>
  </si>
  <si>
    <t>お申込み内容</t>
    <rPh sb="1" eb="3">
      <t>モウシコ</t>
    </rPh>
    <rPh sb="4" eb="6">
      <t>ナイヨウ</t>
    </rPh>
    <phoneticPr fontId="4"/>
  </si>
  <si>
    <t>お支払方法</t>
    <rPh sb="1" eb="3">
      <t>シハラ</t>
    </rPh>
    <rPh sb="3" eb="5">
      <t>ホウホウ</t>
    </rPh>
    <phoneticPr fontId="4"/>
  </si>
  <si>
    <t>契約使用期間</t>
    <rPh sb="0" eb="6">
      <t>ケイヤクシヨウキカン</t>
    </rPh>
    <phoneticPr fontId="1"/>
  </si>
  <si>
    <t>○</t>
    <phoneticPr fontId="1"/>
  </si>
  <si>
    <t>郵便番号</t>
    <rPh sb="0" eb="4">
      <t>ユウビンバンゴウ</t>
    </rPh>
    <phoneticPr fontId="4"/>
  </si>
  <si>
    <t>住所</t>
    <rPh sb="0" eb="2">
      <t>ジュウショ</t>
    </rPh>
    <phoneticPr fontId="4"/>
  </si>
  <si>
    <t>契約種別</t>
    <rPh sb="0" eb="2">
      <t>ケイヤク</t>
    </rPh>
    <rPh sb="2" eb="4">
      <t>シュベツ</t>
    </rPh>
    <phoneticPr fontId="4"/>
  </si>
  <si>
    <t>増 減 ｋＷ</t>
    <rPh sb="0" eb="1">
      <t>ゾウ</t>
    </rPh>
    <rPh sb="2" eb="3">
      <t>ゲン</t>
    </rPh>
    <phoneticPr fontId="1"/>
  </si>
  <si>
    <t>(電話番号)</t>
  </si>
  <si>
    <t>(メールアドレス)</t>
  </si>
  <si>
    <t>申込書作成日</t>
    <rPh sb="0" eb="3">
      <t>モウシコミショ</t>
    </rPh>
    <rPh sb="3" eb="6">
      <t>サクセイビ</t>
    </rPh>
    <phoneticPr fontId="4"/>
  </si>
  <si>
    <t>代表者</t>
    <rPh sb="0" eb="3">
      <t>ダイヒョウシャ</t>
    </rPh>
    <phoneticPr fontId="1"/>
  </si>
  <si>
    <t>(メールアドレス)</t>
    <phoneticPr fontId="1"/>
  </si>
  <si>
    <t>(会社名)</t>
    <rPh sb="1" eb="4">
      <t>カイシャメイ</t>
    </rPh>
    <phoneticPr fontId="1"/>
  </si>
  <si>
    <t>(担当者)</t>
    <rPh sb="1" eb="4">
      <t>タントウシャ</t>
    </rPh>
    <phoneticPr fontId="1"/>
  </si>
  <si>
    <t>-</t>
    <phoneticPr fontId="1"/>
  </si>
  <si>
    <t>（電話番号)</t>
    <rPh sb="1" eb="3">
      <t>デンワ</t>
    </rPh>
    <rPh sb="3" eb="5">
      <t>バンゴウ</t>
    </rPh>
    <phoneticPr fontId="1"/>
  </si>
  <si>
    <t>異動処理</t>
    <rPh sb="0" eb="4">
      <t>イドウショリ</t>
    </rPh>
    <phoneticPr fontId="1"/>
  </si>
  <si>
    <t>(電  話  番  号)</t>
    <rPh sb="1" eb="2">
      <t>デン</t>
    </rPh>
    <rPh sb="4" eb="5">
      <t>ハナシ</t>
    </rPh>
    <rPh sb="7" eb="8">
      <t>バン</t>
    </rPh>
    <rPh sb="10" eb="11">
      <t>ゴウ</t>
    </rPh>
    <phoneticPr fontId="1"/>
  </si>
  <si>
    <t>供　給　決　裁</t>
    <rPh sb="0" eb="1">
      <t>キョウ</t>
    </rPh>
    <rPh sb="2" eb="3">
      <t>キュウ</t>
    </rPh>
    <rPh sb="4" eb="5">
      <t>ケッ</t>
    </rPh>
    <rPh sb="6" eb="7">
      <t>サイ</t>
    </rPh>
    <phoneticPr fontId="1"/>
  </si>
  <si>
    <t xml:space="preserve"> .  　.</t>
    <phoneticPr fontId="1"/>
  </si>
  <si>
    <t xml:space="preserve"> .    　.</t>
    <phoneticPr fontId="1"/>
  </si>
  <si>
    <t>受　　付</t>
    <rPh sb="0" eb="1">
      <t>ウケ</t>
    </rPh>
    <rPh sb="3" eb="4">
      <t>ツキ</t>
    </rPh>
    <phoneticPr fontId="1"/>
  </si>
  <si>
    <t>審　　査</t>
    <rPh sb="0" eb="1">
      <t>シン</t>
    </rPh>
    <rPh sb="3" eb="4">
      <t>サ</t>
    </rPh>
    <phoneticPr fontId="1"/>
  </si>
  <si>
    <t>需要場所</t>
    <rPh sb="0" eb="4">
      <t>ジュヨウバショ</t>
    </rPh>
    <phoneticPr fontId="1"/>
  </si>
  <si>
    <t>契約種別</t>
    <phoneticPr fontId="1"/>
  </si>
  <si>
    <t>契約使用期間</t>
    <phoneticPr fontId="1"/>
  </si>
  <si>
    <t>契約電力</t>
    <phoneticPr fontId="1"/>
  </si>
  <si>
    <t>電気工事店</t>
    <rPh sb="4" eb="5">
      <t>ミセ</t>
    </rPh>
    <phoneticPr fontId="1"/>
  </si>
  <si>
    <t>添付書類</t>
    <phoneticPr fontId="1"/>
  </si>
  <si>
    <t>供給電気方式・標準周波数</t>
    <rPh sb="0" eb="2">
      <t>キョウキュウ</t>
    </rPh>
    <rPh sb="2" eb="3">
      <t>デン</t>
    </rPh>
    <rPh sb="3" eb="4">
      <t>キ</t>
    </rPh>
    <rPh sb="4" eb="5">
      <t>カタ</t>
    </rPh>
    <rPh sb="5" eb="6">
      <t>シキ</t>
    </rPh>
    <rPh sb="7" eb="9">
      <t>ヒョウジュン</t>
    </rPh>
    <rPh sb="9" eb="12">
      <t>シュウハスウ</t>
    </rPh>
    <phoneticPr fontId="1"/>
  </si>
  <si>
    <t>四国電力株式会社    御中</t>
    <rPh sb="0" eb="2">
      <t>シコク</t>
    </rPh>
    <rPh sb="12" eb="14">
      <t>オンチュウ</t>
    </rPh>
    <phoneticPr fontId="1"/>
  </si>
  <si>
    <t>申込内容</t>
    <rPh sb="0" eb="4">
      <t>モウシコミナイヨウ</t>
    </rPh>
    <phoneticPr fontId="1"/>
  </si>
  <si>
    <t>ご契約番号</t>
    <rPh sb="1" eb="5">
      <t>ケイヤクバンゴウ</t>
    </rPh>
    <phoneticPr fontId="1"/>
  </si>
  <si>
    <t>お客さま番号</t>
    <rPh sb="1" eb="2">
      <t>キャク</t>
    </rPh>
    <rPh sb="4" eb="6">
      <t>バンゴウ</t>
    </rPh>
    <phoneticPr fontId="1"/>
  </si>
  <si>
    <t>供給地点特定番号（22桁）</t>
    <rPh sb="0" eb="2">
      <t>キョウキュウ</t>
    </rPh>
    <rPh sb="2" eb="4">
      <t>チテン</t>
    </rPh>
    <rPh sb="4" eb="6">
      <t>トクテイ</t>
    </rPh>
    <rPh sb="6" eb="8">
      <t>バンゴウ</t>
    </rPh>
    <rPh sb="11" eb="12">
      <t>ケタ</t>
    </rPh>
    <phoneticPr fontId="4"/>
  </si>
  <si>
    <t>新設</t>
  </si>
  <si>
    <t>所属・お名前</t>
    <rPh sb="0" eb="2">
      <t>ショゾク</t>
    </rPh>
    <rPh sb="4" eb="6">
      <t>ナマエ</t>
    </rPh>
    <phoneticPr fontId="1"/>
  </si>
  <si>
    <t>電話番号</t>
    <rPh sb="0" eb="4">
      <t>デンワバンゴウ</t>
    </rPh>
    <phoneticPr fontId="1"/>
  </si>
  <si>
    <t>メールアドレス</t>
    <phoneticPr fontId="1"/>
  </si>
  <si>
    <t>需要場所</t>
    <rPh sb="0" eb="2">
      <t>ジュヨウ</t>
    </rPh>
    <rPh sb="2" eb="4">
      <t>バショ</t>
    </rPh>
    <phoneticPr fontId="4"/>
  </si>
  <si>
    <t>－</t>
    <phoneticPr fontId="1"/>
  </si>
  <si>
    <t>－</t>
    <phoneticPr fontId="1"/>
  </si>
  <si>
    <t>日</t>
    <rPh sb="0" eb="1">
      <t>ニチ</t>
    </rPh>
    <phoneticPr fontId="1"/>
  </si>
  <si>
    <t>月</t>
    <rPh sb="0" eb="1">
      <t>ガツ</t>
    </rPh>
    <phoneticPr fontId="1"/>
  </si>
  <si>
    <t>年</t>
    <rPh sb="0" eb="1">
      <t>ネン</t>
    </rPh>
    <phoneticPr fontId="1"/>
  </si>
  <si>
    <t>-</t>
    <phoneticPr fontId="1"/>
  </si>
  <si>
    <t>-</t>
    <phoneticPr fontId="1"/>
  </si>
  <si>
    <t>-</t>
    <phoneticPr fontId="1"/>
  </si>
  <si>
    <t>-</t>
    <phoneticPr fontId="1"/>
  </si>
  <si>
    <t>自</t>
    <rPh sb="0" eb="1">
      <t>ジ</t>
    </rPh>
    <phoneticPr fontId="1"/>
  </si>
  <si>
    <t>至</t>
    <rPh sb="0" eb="1">
      <t>イタ</t>
    </rPh>
    <phoneticPr fontId="1"/>
  </si>
  <si>
    <t>契約電力</t>
    <rPh sb="0" eb="4">
      <t>ケイヤクデンリョク</t>
    </rPh>
    <phoneticPr fontId="4"/>
  </si>
  <si>
    <t>異動前kW</t>
    <rPh sb="0" eb="3">
      <t>イドウマエ</t>
    </rPh>
    <phoneticPr fontId="4"/>
  </si>
  <si>
    <t>異動後kW</t>
    <rPh sb="0" eb="3">
      <t>イドウゴ</t>
    </rPh>
    <phoneticPr fontId="4"/>
  </si>
  <si>
    <t>増減kW</t>
    <rPh sb="0" eb="2">
      <t>ゾウゲン</t>
    </rPh>
    <phoneticPr fontId="4"/>
  </si>
  <si>
    <t>承諾する</t>
    <rPh sb="0" eb="2">
      <t>ショウダク</t>
    </rPh>
    <phoneticPr fontId="1"/>
  </si>
  <si>
    <t>　　　　　　　　　　　　　　　　電　力　需　給　契　約　申　込　書</t>
    <rPh sb="18" eb="19">
      <t>チカラ</t>
    </rPh>
    <rPh sb="20" eb="21">
      <t>ジュ</t>
    </rPh>
    <rPh sb="22" eb="23">
      <t>キュウ</t>
    </rPh>
    <rPh sb="24" eb="25">
      <t>チギリ</t>
    </rPh>
    <rPh sb="26" eb="27">
      <t>ヤク</t>
    </rPh>
    <phoneticPr fontId="1"/>
  </si>
  <si>
    <t>四国電力ホームページ（https://www.yonden.co.jp/business/price/plan/index.html）</t>
    <phoneticPr fontId="1"/>
  </si>
  <si>
    <t>郵便物送付先
(請求先住所)</t>
    <rPh sb="0" eb="3">
      <t>ユウビンブツ</t>
    </rPh>
    <rPh sb="3" eb="6">
      <t>ソウフサキ</t>
    </rPh>
    <rPh sb="8" eb="10">
      <t>セイキュウ</t>
    </rPh>
    <rPh sb="10" eb="11">
      <t>サキ</t>
    </rPh>
    <rPh sb="11" eb="13">
      <t>ジュウショ</t>
    </rPh>
    <phoneticPr fontId="4"/>
  </si>
  <si>
    <t>区分</t>
    <rPh sb="0" eb="2">
      <t>クブン</t>
    </rPh>
    <phoneticPr fontId="1"/>
  </si>
  <si>
    <t>電気工事店</t>
    <rPh sb="0" eb="5">
      <t>デンキコウジテン</t>
    </rPh>
    <phoneticPr fontId="4"/>
  </si>
  <si>
    <t>会社名</t>
    <rPh sb="0" eb="3">
      <t>カイシャメイ</t>
    </rPh>
    <phoneticPr fontId="1"/>
  </si>
  <si>
    <t>担当者</t>
    <rPh sb="0" eb="3">
      <t>タントウシャ</t>
    </rPh>
    <phoneticPr fontId="4"/>
  </si>
  <si>
    <t>-</t>
    <phoneticPr fontId="1"/>
  </si>
  <si>
    <t>添付書類</t>
    <rPh sb="0" eb="4">
      <t>テンプショルイ</t>
    </rPh>
    <phoneticPr fontId="4"/>
  </si>
  <si>
    <t>電力使用予想</t>
    <rPh sb="0" eb="2">
      <t>デンリョク</t>
    </rPh>
    <rPh sb="2" eb="6">
      <t>シヨウヨソウ</t>
    </rPh>
    <phoneticPr fontId="1"/>
  </si>
  <si>
    <t>契約者住所</t>
    <rPh sb="0" eb="3">
      <t>ケイヤクシャ</t>
    </rPh>
    <rPh sb="3" eb="5">
      <t>ジュウショ</t>
    </rPh>
    <phoneticPr fontId="1"/>
  </si>
  <si>
    <t>担当者</t>
    <rPh sb="0" eb="3">
      <t>タントウシャ</t>
    </rPh>
    <phoneticPr fontId="1"/>
  </si>
  <si>
    <t>支払方法</t>
    <phoneticPr fontId="1"/>
  </si>
  <si>
    <t>契約者名</t>
    <rPh sb="0" eb="3">
      <t>ケイヤクシャ</t>
    </rPh>
    <rPh sb="3" eb="4">
      <t>メイ</t>
    </rPh>
    <phoneticPr fontId="1"/>
  </si>
  <si>
    <t>２．申込内容の入力</t>
    <rPh sb="2" eb="6">
      <t>モウシコミナイヨウ</t>
    </rPh>
    <rPh sb="7" eb="9">
      <t>ニュウリョク</t>
    </rPh>
    <phoneticPr fontId="1"/>
  </si>
  <si>
    <t>電力使用予想を添付する場合は□にチェック</t>
    <rPh sb="0" eb="2">
      <t>デンリョク</t>
    </rPh>
    <rPh sb="2" eb="4">
      <t>シヨウ</t>
    </rPh>
    <rPh sb="4" eb="6">
      <t>ヨソウ</t>
    </rPh>
    <rPh sb="7" eb="9">
      <t>テンプ</t>
    </rPh>
    <rPh sb="11" eb="13">
      <t>バアイ</t>
    </rPh>
    <phoneticPr fontId="4"/>
  </si>
  <si>
    <t>プルダウンから選択（選択肢に無い場合は直接入力）</t>
    <rPh sb="7" eb="9">
      <t>センタク</t>
    </rPh>
    <rPh sb="10" eb="13">
      <t>センタクシ</t>
    </rPh>
    <rPh sb="14" eb="15">
      <t>ナ</t>
    </rPh>
    <rPh sb="16" eb="18">
      <t>バアイ</t>
    </rPh>
    <rPh sb="19" eb="21">
      <t>チョクセツ</t>
    </rPh>
    <rPh sb="21" eb="23">
      <t>ニュウリョク</t>
    </rPh>
    <phoneticPr fontId="4"/>
  </si>
  <si>
    <t>四国電力の
契約番号</t>
    <rPh sb="0" eb="4">
      <t>シコクデンリョク</t>
    </rPh>
    <rPh sb="6" eb="8">
      <t>ケイヤク</t>
    </rPh>
    <rPh sb="8" eb="10">
      <t>バンゴウ</t>
    </rPh>
    <phoneticPr fontId="1"/>
  </si>
  <si>
    <t>契約番号(10桁)</t>
    <rPh sb="0" eb="2">
      <t>ケイヤク</t>
    </rPh>
    <rPh sb="2" eb="4">
      <t>バンゴウ</t>
    </rPh>
    <rPh sb="7" eb="8">
      <t>ケタ</t>
    </rPh>
    <phoneticPr fontId="1"/>
  </si>
  <si>
    <t>お客さま番号(13桁)</t>
    <rPh sb="1" eb="2">
      <t>キャク</t>
    </rPh>
    <rPh sb="4" eb="6">
      <t>バンゴウ</t>
    </rPh>
    <rPh sb="9" eb="10">
      <t>ケタ</t>
    </rPh>
    <phoneticPr fontId="4"/>
  </si>
  <si>
    <t>直接入力（別紙「業種・用途一覧」参照）</t>
    <rPh sb="0" eb="2">
      <t>チョクセツ</t>
    </rPh>
    <rPh sb="2" eb="4">
      <t>ニュウリョク</t>
    </rPh>
    <rPh sb="5" eb="7">
      <t>ベッシ</t>
    </rPh>
    <rPh sb="8" eb="10">
      <t>ギョウシュ</t>
    </rPh>
    <rPh sb="11" eb="13">
      <t>ヨウト</t>
    </rPh>
    <rPh sb="13" eb="15">
      <t>イチラン</t>
    </rPh>
    <rPh sb="16" eb="18">
      <t>サンショウ</t>
    </rPh>
    <phoneticPr fontId="1"/>
  </si>
  <si>
    <t>○</t>
    <phoneticPr fontId="1"/>
  </si>
  <si>
    <t>自家発補給電力</t>
    <rPh sb="0" eb="3">
      <t>ジカハツ</t>
    </rPh>
    <rPh sb="3" eb="7">
      <t>ホキュウデンリョク</t>
    </rPh>
    <phoneticPr fontId="1"/>
  </si>
  <si>
    <t>直接入力</t>
    <rPh sb="0" eb="4">
      <t>チョクセツニュウリョク</t>
    </rPh>
    <phoneticPr fontId="1"/>
  </si>
  <si>
    <t>直接入力</t>
    <rPh sb="0" eb="2">
      <t>チョクセツ</t>
    </rPh>
    <rPh sb="2" eb="4">
      <t>ニュウリョク</t>
    </rPh>
    <phoneticPr fontId="1"/>
  </si>
  <si>
    <t>プルダウンから選択</t>
    <rPh sb="7" eb="9">
      <t>センタク</t>
    </rPh>
    <phoneticPr fontId="4"/>
  </si>
  <si>
    <t>直接入力</t>
    <rPh sb="0" eb="4">
      <t>チョクセツニュウリョク</t>
    </rPh>
    <phoneticPr fontId="4"/>
  </si>
  <si>
    <t>入力方法</t>
    <rPh sb="0" eb="4">
      <t>ニュウリョクホウホウ</t>
    </rPh>
    <phoneticPr fontId="1"/>
  </si>
  <si>
    <t>□にチェックして、プルダウンから選択（選択肢に無い場合は直接入力）</t>
    <rPh sb="16" eb="18">
      <t>センタク</t>
    </rPh>
    <rPh sb="19" eb="22">
      <t>センタクシ</t>
    </rPh>
    <rPh sb="23" eb="24">
      <t>ナ</t>
    </rPh>
    <rPh sb="25" eb="27">
      <t>バアイ</t>
    </rPh>
    <rPh sb="28" eb="30">
      <t>チョクセツ</t>
    </rPh>
    <rPh sb="30" eb="32">
      <t>ニュウリョク</t>
    </rPh>
    <phoneticPr fontId="4"/>
  </si>
  <si>
    <t>必須入力</t>
    <rPh sb="0" eb="4">
      <t>ヒッスニュウリョク</t>
    </rPh>
    <phoneticPr fontId="1"/>
  </si>
  <si>
    <t>「契約番号」の場合、こちらに直接入力　※新設の場合は入力不要</t>
    <rPh sb="14" eb="16">
      <t>チョクセツ</t>
    </rPh>
    <rPh sb="20" eb="22">
      <t>シンセツ</t>
    </rPh>
    <rPh sb="23" eb="25">
      <t>バアイ</t>
    </rPh>
    <rPh sb="26" eb="28">
      <t>ニュウリョク</t>
    </rPh>
    <rPh sb="28" eb="30">
      <t>フヨウ</t>
    </rPh>
    <phoneticPr fontId="1"/>
  </si>
  <si>
    <t>「お客さま番号」の場合、こちらに直接入力　※新設の場合は入力不要</t>
    <rPh sb="2" eb="3">
      <t>キャク</t>
    </rPh>
    <rPh sb="5" eb="7">
      <t>バンゴウ</t>
    </rPh>
    <rPh sb="9" eb="11">
      <t>バアイ</t>
    </rPh>
    <rPh sb="16" eb="18">
      <t>チョクセツ</t>
    </rPh>
    <rPh sb="18" eb="20">
      <t>ニュウリョク</t>
    </rPh>
    <rPh sb="22" eb="24">
      <t>シンセツ</t>
    </rPh>
    <rPh sb="25" eb="27">
      <t>バアイ</t>
    </rPh>
    <rPh sb="28" eb="32">
      <t>ニュウリョクフヨウ</t>
    </rPh>
    <phoneticPr fontId="4"/>
  </si>
  <si>
    <t>直接入力　※新設の場合は入力不要</t>
    <rPh sb="0" eb="2">
      <t>チョクセツ</t>
    </rPh>
    <rPh sb="2" eb="4">
      <t>ニュウリョク</t>
    </rPh>
    <phoneticPr fontId="4"/>
  </si>
  <si>
    <t>へ申込内容を入力してください。</t>
    <rPh sb="1" eb="5">
      <t>モウシコミナイヨウ</t>
    </rPh>
    <rPh sb="6" eb="8">
      <t>ニュウリョク</t>
    </rPh>
    <phoneticPr fontId="1"/>
  </si>
  <si>
    <t>直接入力（西暦）</t>
    <rPh sb="0" eb="2">
      <t>チョクセツ</t>
    </rPh>
    <rPh sb="2" eb="4">
      <t>ニュウリョク</t>
    </rPh>
    <rPh sb="5" eb="7">
      <t>セイレキ</t>
    </rPh>
    <phoneticPr fontId="4"/>
  </si>
  <si>
    <t>直接入力（西暦）　※臨時、農事用、米麦の場合のみ入力</t>
    <rPh sb="0" eb="4">
      <t>チョクセツニュウリョク</t>
    </rPh>
    <rPh sb="5" eb="7">
      <t>セイレキ</t>
    </rPh>
    <phoneticPr fontId="1"/>
  </si>
  <si>
    <t>交流3相3線式 ・ 60ヘルツ</t>
    <rPh sb="0" eb="2">
      <t>コウリュウ</t>
    </rPh>
    <rPh sb="3" eb="4">
      <t>ソウ</t>
    </rPh>
    <rPh sb="5" eb="6">
      <t>セン</t>
    </rPh>
    <rPh sb="6" eb="7">
      <t>シキ</t>
    </rPh>
    <phoneticPr fontId="1"/>
  </si>
  <si>
    <t>受付日</t>
    <rPh sb="0" eb="3">
      <t>ウケツケビ</t>
    </rPh>
    <phoneticPr fontId="4"/>
  </si>
  <si>
    <t>四国電力使用欄</t>
    <rPh sb="0" eb="6">
      <t>シコクデンリョクシヨウ</t>
    </rPh>
    <rPh sb="6" eb="7">
      <t>ラン</t>
    </rPh>
    <phoneticPr fontId="1"/>
  </si>
  <si>
    <t>県</t>
    <rPh sb="0" eb="1">
      <t>ケン</t>
    </rPh>
    <phoneticPr fontId="1"/>
  </si>
  <si>
    <t>受付年月日を入力（西暦は4桁で入力）</t>
    <rPh sb="0" eb="5">
      <t>ウケツケネンガッピ</t>
    </rPh>
    <rPh sb="6" eb="8">
      <t>ニュウリョク</t>
    </rPh>
    <rPh sb="9" eb="11">
      <t>セイレキ</t>
    </rPh>
    <rPh sb="13" eb="14">
      <t>ケタ</t>
    </rPh>
    <rPh sb="15" eb="17">
      <t>ニュウリョク</t>
    </rPh>
    <phoneticPr fontId="1"/>
  </si>
  <si>
    <t>-</t>
    <phoneticPr fontId="1"/>
  </si>
  <si>
    <t>契約者住所と同じ</t>
    <rPh sb="0" eb="3">
      <t>ケイヤクシャ</t>
    </rPh>
    <rPh sb="3" eb="5">
      <t>ジュウショ</t>
    </rPh>
    <phoneticPr fontId="1"/>
  </si>
  <si>
    <t>需要場所と同じ</t>
    <rPh sb="0" eb="4">
      <t>ジュヨウバショ</t>
    </rPh>
    <rPh sb="5" eb="6">
      <t>オナ</t>
    </rPh>
    <phoneticPr fontId="1"/>
  </si>
  <si>
    <t>変更なし</t>
    <rPh sb="0" eb="2">
      <t>ヘンコウ</t>
    </rPh>
    <phoneticPr fontId="1"/>
  </si>
  <si>
    <t>直接入力　※郵便物送付先の区分が「その他住所」の場合に入力</t>
    <rPh sb="0" eb="2">
      <t>チョクセツ</t>
    </rPh>
    <rPh sb="2" eb="4">
      <t>ニュウリョク</t>
    </rPh>
    <rPh sb="6" eb="9">
      <t>ユウビンブツ</t>
    </rPh>
    <rPh sb="9" eb="12">
      <t>ソウフサキ</t>
    </rPh>
    <rPh sb="13" eb="15">
      <t>クブン</t>
    </rPh>
    <rPh sb="20" eb="22">
      <t>ジュウショ</t>
    </rPh>
    <rPh sb="24" eb="26">
      <t>バアイ</t>
    </rPh>
    <rPh sb="27" eb="29">
      <t>ニュウリョク</t>
    </rPh>
    <phoneticPr fontId="1"/>
  </si>
  <si>
    <t>増設</t>
    <rPh sb="0" eb="2">
      <t>ゾウセツ</t>
    </rPh>
    <phoneticPr fontId="1"/>
  </si>
  <si>
    <t>一廃</t>
    <rPh sb="0" eb="2">
      <t>イチハイ</t>
    </rPh>
    <phoneticPr fontId="1"/>
  </si>
  <si>
    <t>番号</t>
    <rPh sb="0" eb="2">
      <t>バンゴウ</t>
    </rPh>
    <phoneticPr fontId="1"/>
  </si>
  <si>
    <t>ご契約に関する重要事項の承諾の解除</t>
    <rPh sb="15" eb="17">
      <t>カイジョ</t>
    </rPh>
    <phoneticPr fontId="1"/>
  </si>
  <si>
    <t xml:space="preserve">  重要事項説明の承諾チェックをお客さまに直接記入していただく場合に「承諾解除」を選択する。
  ※「承諾解除」を選択した場合、電力需給契約申込書の承諾チェックがクリアされる。</t>
    <rPh sb="2" eb="8">
      <t>ジュウヨウジコウセツメイ</t>
    </rPh>
    <rPh sb="17" eb="18">
      <t>キャク</t>
    </rPh>
    <rPh sb="21" eb="23">
      <t>チョクセツ</t>
    </rPh>
    <rPh sb="23" eb="25">
      <t>キニュウ</t>
    </rPh>
    <rPh sb="31" eb="33">
      <t>バアイ</t>
    </rPh>
    <rPh sb="35" eb="39">
      <t>ショウダクカイジョ</t>
    </rPh>
    <rPh sb="41" eb="43">
      <t>センタク</t>
    </rPh>
    <rPh sb="51" eb="53">
      <t>ショウダク</t>
    </rPh>
    <rPh sb="53" eb="55">
      <t>カイジョ</t>
    </rPh>
    <rPh sb="57" eb="59">
      <t>センタク</t>
    </rPh>
    <rPh sb="61" eb="63">
      <t>バアイ</t>
    </rPh>
    <rPh sb="64" eb="66">
      <t>デンリョク</t>
    </rPh>
    <rPh sb="66" eb="68">
      <t>ジュキュウ</t>
    </rPh>
    <rPh sb="68" eb="70">
      <t>ケイヤク</t>
    </rPh>
    <rPh sb="70" eb="73">
      <t>モウシコミショ</t>
    </rPh>
    <rPh sb="74" eb="76">
      <t>ショウダク</t>
    </rPh>
    <phoneticPr fontId="1"/>
  </si>
  <si>
    <t>業種・用途一覧</t>
    <rPh sb="0" eb="2">
      <t>ギョウシュ</t>
    </rPh>
    <rPh sb="3" eb="5">
      <t>ヨウト</t>
    </rPh>
    <rPh sb="5" eb="7">
      <t>イチラン</t>
    </rPh>
    <phoneticPr fontId="4"/>
  </si>
  <si>
    <t>住宅</t>
    <rPh sb="0" eb="2">
      <t>ジュウタク</t>
    </rPh>
    <phoneticPr fontId="4"/>
  </si>
  <si>
    <t>アパート寮</t>
    <rPh sb="4" eb="5">
      <t>リョウ</t>
    </rPh>
    <phoneticPr fontId="4"/>
  </si>
  <si>
    <t>街路灯</t>
    <rPh sb="0" eb="3">
      <t>ガイロトウ</t>
    </rPh>
    <phoneticPr fontId="4"/>
  </si>
  <si>
    <t>事務所ビル</t>
    <rPh sb="0" eb="3">
      <t>ジムショ</t>
    </rPh>
    <phoneticPr fontId="4"/>
  </si>
  <si>
    <t>医療 保険</t>
    <rPh sb="0" eb="2">
      <t>イリョウ</t>
    </rPh>
    <rPh sb="3" eb="5">
      <t>ホケン</t>
    </rPh>
    <phoneticPr fontId="4"/>
  </si>
  <si>
    <t>学校研究所</t>
    <rPh sb="0" eb="2">
      <t>ガッコウ</t>
    </rPh>
    <rPh sb="2" eb="5">
      <t>ケンキュウショ</t>
    </rPh>
    <phoneticPr fontId="4"/>
  </si>
  <si>
    <t>官公署</t>
    <rPh sb="0" eb="3">
      <t>カンコウショ</t>
    </rPh>
    <phoneticPr fontId="4"/>
  </si>
  <si>
    <t>商店百貨店</t>
    <rPh sb="0" eb="5">
      <t>ショウテンヒャッカテン</t>
    </rPh>
    <phoneticPr fontId="4"/>
  </si>
  <si>
    <t>旅館</t>
    <rPh sb="0" eb="2">
      <t>リョカン</t>
    </rPh>
    <phoneticPr fontId="4"/>
  </si>
  <si>
    <t>飲食店</t>
    <rPh sb="0" eb="3">
      <t>インショクテン</t>
    </rPh>
    <phoneticPr fontId="4"/>
  </si>
  <si>
    <t>劇場</t>
    <rPh sb="0" eb="2">
      <t>ゲキジョウ</t>
    </rPh>
    <phoneticPr fontId="4"/>
  </si>
  <si>
    <t>娯楽場</t>
    <rPh sb="0" eb="3">
      <t>ゴラクジョウ</t>
    </rPh>
    <phoneticPr fontId="4"/>
  </si>
  <si>
    <t>駐留軍</t>
    <rPh sb="0" eb="3">
      <t>チュウリュウグン</t>
    </rPh>
    <phoneticPr fontId="4"/>
  </si>
  <si>
    <t>放送</t>
    <rPh sb="0" eb="2">
      <t>ホウソウ</t>
    </rPh>
    <phoneticPr fontId="4"/>
  </si>
  <si>
    <t>ＪＲ</t>
  </si>
  <si>
    <t>民鉄</t>
    <rPh sb="0" eb="2">
      <t>ミンテツ</t>
    </rPh>
    <phoneticPr fontId="4"/>
  </si>
  <si>
    <t>通信</t>
    <rPh sb="0" eb="2">
      <t>ツウシン</t>
    </rPh>
    <phoneticPr fontId="4"/>
  </si>
  <si>
    <t>倉庫</t>
    <rPh sb="0" eb="2">
      <t>ソウコ</t>
    </rPh>
    <phoneticPr fontId="4"/>
  </si>
  <si>
    <t>他運輸通信</t>
    <rPh sb="0" eb="1">
      <t>ホカ</t>
    </rPh>
    <rPh sb="1" eb="5">
      <t>ウンユツウシン</t>
    </rPh>
    <phoneticPr fontId="4"/>
  </si>
  <si>
    <t>電気業</t>
    <rPh sb="0" eb="3">
      <t>デンキギョウ</t>
    </rPh>
    <phoneticPr fontId="4"/>
  </si>
  <si>
    <t>ガス業</t>
    <rPh sb="2" eb="3">
      <t>ギョウ</t>
    </rPh>
    <phoneticPr fontId="4"/>
  </si>
  <si>
    <t>水道業</t>
    <rPh sb="0" eb="3">
      <t>スイドウギョウ</t>
    </rPh>
    <phoneticPr fontId="4"/>
  </si>
  <si>
    <t>熱供給業</t>
    <rPh sb="0" eb="4">
      <t>ネツキョウキュウギョウ</t>
    </rPh>
    <phoneticPr fontId="4"/>
  </si>
  <si>
    <t>出版印刷</t>
    <rPh sb="0" eb="4">
      <t>シュッパンインサツ</t>
    </rPh>
    <phoneticPr fontId="4"/>
  </si>
  <si>
    <t>農漁業組合</t>
    <rPh sb="0" eb="1">
      <t>ノウ</t>
    </rPh>
    <rPh sb="1" eb="5">
      <t>ギョギョウクミアイ</t>
    </rPh>
    <phoneticPr fontId="4"/>
  </si>
  <si>
    <t>建設業</t>
    <rPh sb="0" eb="3">
      <t>ケンセツギョウ</t>
    </rPh>
    <phoneticPr fontId="4"/>
  </si>
  <si>
    <t>精穀製粉</t>
    <rPh sb="0" eb="1">
      <t>セイ</t>
    </rPh>
    <rPh sb="1" eb="2">
      <t>コク</t>
    </rPh>
    <rPh sb="2" eb="4">
      <t>セイフン</t>
    </rPh>
    <phoneticPr fontId="4"/>
  </si>
  <si>
    <t>他食料品</t>
    <rPh sb="0" eb="1">
      <t>ホカ</t>
    </rPh>
    <rPh sb="1" eb="4">
      <t>ショクリョウヒン</t>
    </rPh>
    <phoneticPr fontId="4"/>
  </si>
  <si>
    <t>繊維工業</t>
    <rPh sb="0" eb="4">
      <t>センイコウギョウ</t>
    </rPh>
    <phoneticPr fontId="4"/>
  </si>
  <si>
    <t>木材木製品</t>
    <rPh sb="0" eb="2">
      <t>モクザイ</t>
    </rPh>
    <rPh sb="2" eb="3">
      <t>キ</t>
    </rPh>
    <rPh sb="3" eb="5">
      <t>セイヒン</t>
    </rPh>
    <phoneticPr fontId="4"/>
  </si>
  <si>
    <t>プラスチック</t>
  </si>
  <si>
    <t>他製造業</t>
    <rPh sb="0" eb="1">
      <t>ホカ</t>
    </rPh>
    <rPh sb="1" eb="4">
      <t>セイゾウギョウ</t>
    </rPh>
    <phoneticPr fontId="4"/>
  </si>
  <si>
    <t>農林漁業</t>
    <rPh sb="0" eb="2">
      <t>ノウリン</t>
    </rPh>
    <rPh sb="2" eb="4">
      <t>ギョギョウ</t>
    </rPh>
    <phoneticPr fontId="4"/>
  </si>
  <si>
    <t>他３次産業</t>
    <rPh sb="0" eb="1">
      <t>ホカ</t>
    </rPh>
    <rPh sb="2" eb="3">
      <t>ジ</t>
    </rPh>
    <rPh sb="3" eb="5">
      <t>サンギョウ</t>
    </rPh>
    <phoneticPr fontId="4"/>
  </si>
  <si>
    <t>パルプ</t>
  </si>
  <si>
    <t>洋紙</t>
    <rPh sb="0" eb="2">
      <t>ヨウシ</t>
    </rPh>
    <phoneticPr fontId="4"/>
  </si>
  <si>
    <t>和紙</t>
    <rPh sb="0" eb="2">
      <t>ワシ</t>
    </rPh>
    <phoneticPr fontId="4"/>
  </si>
  <si>
    <t>板紙</t>
    <rPh sb="0" eb="2">
      <t>イタガミ</t>
    </rPh>
    <phoneticPr fontId="4"/>
  </si>
  <si>
    <t>ア系肥料</t>
    <rPh sb="1" eb="2">
      <t>ケイ</t>
    </rPh>
    <rPh sb="2" eb="4">
      <t>ヒリョウ</t>
    </rPh>
    <phoneticPr fontId="4"/>
  </si>
  <si>
    <t>ソーダ</t>
  </si>
  <si>
    <t>石灰カーバ</t>
    <rPh sb="0" eb="2">
      <t>セッカイ</t>
    </rPh>
    <phoneticPr fontId="4"/>
  </si>
  <si>
    <t>石油化学</t>
    <rPh sb="0" eb="4">
      <t>セキユカガク</t>
    </rPh>
    <phoneticPr fontId="4"/>
  </si>
  <si>
    <t>化学繊維</t>
    <rPh sb="0" eb="4">
      <t>カガクセンイ</t>
    </rPh>
    <phoneticPr fontId="4"/>
  </si>
  <si>
    <t>他化学</t>
    <rPh sb="0" eb="1">
      <t>ホカ</t>
    </rPh>
    <rPh sb="1" eb="3">
      <t>カガク</t>
    </rPh>
    <phoneticPr fontId="4"/>
  </si>
  <si>
    <t>石油石灰</t>
    <rPh sb="0" eb="2">
      <t>セキユ</t>
    </rPh>
    <rPh sb="2" eb="4">
      <t>セッカイ</t>
    </rPh>
    <phoneticPr fontId="4"/>
  </si>
  <si>
    <t>ゴム製品</t>
    <rPh sb="2" eb="4">
      <t>セイヒン</t>
    </rPh>
    <phoneticPr fontId="4"/>
  </si>
  <si>
    <t>ガラス</t>
  </si>
  <si>
    <t>セメント</t>
  </si>
  <si>
    <t>他窯業土石</t>
    <rPh sb="0" eb="1">
      <t>ホカ</t>
    </rPh>
    <rPh sb="1" eb="2">
      <t>カマ</t>
    </rPh>
    <rPh sb="2" eb="3">
      <t>ギョウ</t>
    </rPh>
    <rPh sb="3" eb="5">
      <t>ドセキ</t>
    </rPh>
    <phoneticPr fontId="4"/>
  </si>
  <si>
    <t>高炉</t>
    <rPh sb="0" eb="2">
      <t>コウロ</t>
    </rPh>
    <phoneticPr fontId="4"/>
  </si>
  <si>
    <t>非高炉</t>
    <rPh sb="0" eb="1">
      <t>ヒ</t>
    </rPh>
    <rPh sb="1" eb="3">
      <t>コウロ</t>
    </rPh>
    <phoneticPr fontId="4"/>
  </si>
  <si>
    <t>平転炉</t>
    <rPh sb="0" eb="1">
      <t>ヒラ</t>
    </rPh>
    <rPh sb="1" eb="2">
      <t>テン</t>
    </rPh>
    <rPh sb="2" eb="3">
      <t>ロ</t>
    </rPh>
    <phoneticPr fontId="4"/>
  </si>
  <si>
    <t>電気炉</t>
    <rPh sb="0" eb="3">
      <t>デンキロ</t>
    </rPh>
    <phoneticPr fontId="4"/>
  </si>
  <si>
    <t>鋳鍛炉</t>
    <rPh sb="0" eb="3">
      <t>チュウタンロ</t>
    </rPh>
    <phoneticPr fontId="4"/>
  </si>
  <si>
    <t>他鉄鋼</t>
    <rPh sb="0" eb="1">
      <t>ホカ</t>
    </rPh>
    <rPh sb="1" eb="3">
      <t>テッコウ</t>
    </rPh>
    <phoneticPr fontId="4"/>
  </si>
  <si>
    <t>非鉄一次</t>
    <rPh sb="0" eb="2">
      <t>ヒテツ</t>
    </rPh>
    <rPh sb="2" eb="4">
      <t>イチジ</t>
    </rPh>
    <phoneticPr fontId="4"/>
  </si>
  <si>
    <t>アルミ一次</t>
    <rPh sb="3" eb="5">
      <t>イチジ</t>
    </rPh>
    <phoneticPr fontId="4"/>
  </si>
  <si>
    <t>電線 ケーブル</t>
    <rPh sb="0" eb="2">
      <t>デンセン</t>
    </rPh>
    <phoneticPr fontId="4"/>
  </si>
  <si>
    <t>他非鉄金属</t>
    <rPh sb="0" eb="1">
      <t>ホカ</t>
    </rPh>
    <rPh sb="1" eb="5">
      <t>ヒテツキンゾク</t>
    </rPh>
    <phoneticPr fontId="4"/>
  </si>
  <si>
    <t>金属製品</t>
    <rPh sb="0" eb="4">
      <t>キンゾクセイヒン</t>
    </rPh>
    <phoneticPr fontId="4"/>
  </si>
  <si>
    <t>産業用機械</t>
    <rPh sb="0" eb="5">
      <t>サンギョウヨウキカイ</t>
    </rPh>
    <phoneticPr fontId="4"/>
  </si>
  <si>
    <t>工作用機械</t>
    <rPh sb="0" eb="5">
      <t>コウサクヨウキカイ</t>
    </rPh>
    <phoneticPr fontId="4"/>
  </si>
  <si>
    <t>民生用機械</t>
    <rPh sb="0" eb="3">
      <t>ミンセイヨウ</t>
    </rPh>
    <rPh sb="3" eb="5">
      <t>キカイ</t>
    </rPh>
    <phoneticPr fontId="4"/>
  </si>
  <si>
    <t>他一般機械</t>
    <rPh sb="0" eb="1">
      <t>ホカ</t>
    </rPh>
    <rPh sb="1" eb="5">
      <t>イッパンキカイ</t>
    </rPh>
    <phoneticPr fontId="4"/>
  </si>
  <si>
    <t>重電</t>
    <rPh sb="0" eb="2">
      <t>ジュウデン</t>
    </rPh>
    <phoneticPr fontId="4"/>
  </si>
  <si>
    <t>家電</t>
    <rPh sb="0" eb="2">
      <t>カデン</t>
    </rPh>
    <phoneticPr fontId="4"/>
  </si>
  <si>
    <t>電子</t>
    <rPh sb="0" eb="2">
      <t>デンシ</t>
    </rPh>
    <phoneticPr fontId="4"/>
  </si>
  <si>
    <t>他電気機械</t>
    <rPh sb="0" eb="1">
      <t>ホカ</t>
    </rPh>
    <rPh sb="1" eb="5">
      <t>デンキキカイ</t>
    </rPh>
    <phoneticPr fontId="4"/>
  </si>
  <si>
    <t>自動車</t>
    <rPh sb="0" eb="3">
      <t>ジドウシャ</t>
    </rPh>
    <phoneticPr fontId="4"/>
  </si>
  <si>
    <t>船舶</t>
    <rPh sb="0" eb="2">
      <t>センパク</t>
    </rPh>
    <phoneticPr fontId="4"/>
  </si>
  <si>
    <t>他運送用</t>
    <rPh sb="0" eb="1">
      <t>ホカ</t>
    </rPh>
    <rPh sb="1" eb="4">
      <t>ウンソウヨウ</t>
    </rPh>
    <phoneticPr fontId="4"/>
  </si>
  <si>
    <t>精密機械</t>
    <rPh sb="0" eb="4">
      <t>セイミツキカイ</t>
    </rPh>
    <phoneticPr fontId="4"/>
  </si>
  <si>
    <t>武器</t>
    <rPh sb="0" eb="2">
      <t>ブキ</t>
    </rPh>
    <phoneticPr fontId="4"/>
  </si>
  <si>
    <t>石炭業</t>
    <rPh sb="0" eb="3">
      <t>セキタンギョウ</t>
    </rPh>
    <phoneticPr fontId="4"/>
  </si>
  <si>
    <t>他鉱業</t>
    <rPh sb="0" eb="1">
      <t>ホカ</t>
    </rPh>
    <rPh sb="1" eb="3">
      <t>コウギョウ</t>
    </rPh>
    <phoneticPr fontId="4"/>
  </si>
  <si>
    <t>開始/廃止希望日</t>
    <rPh sb="0" eb="2">
      <t>カイシ</t>
    </rPh>
    <rPh sb="3" eb="5">
      <t>ハイシ</t>
    </rPh>
    <rPh sb="5" eb="8">
      <t>キボウビ</t>
    </rPh>
    <phoneticPr fontId="1"/>
  </si>
  <si>
    <t>以下のリンクは絶対に消さないこと</t>
    <rPh sb="0" eb="2">
      <t>イカ</t>
    </rPh>
    <rPh sb="7" eb="9">
      <t>ゼッタイ</t>
    </rPh>
    <rPh sb="10" eb="11">
      <t>ケ</t>
    </rPh>
    <phoneticPr fontId="1"/>
  </si>
  <si>
    <t>パスワード</t>
    <phoneticPr fontId="1"/>
  </si>
  <si>
    <t>受付済</t>
    <rPh sb="0" eb="2">
      <t>ウケツケ</t>
    </rPh>
    <rPh sb="2" eb="3">
      <t>ズ</t>
    </rPh>
    <phoneticPr fontId="4"/>
  </si>
  <si>
    <t>受付後、済を選択</t>
    <rPh sb="0" eb="2">
      <t>ウケツケ</t>
    </rPh>
    <rPh sb="2" eb="3">
      <t>ゴ</t>
    </rPh>
    <rPh sb="4" eb="5">
      <t>ズ</t>
    </rPh>
    <rPh sb="6" eb="8">
      <t>センタク</t>
    </rPh>
    <phoneticPr fontId="1"/>
  </si>
  <si>
    <t>-</t>
    <phoneticPr fontId="1"/>
  </si>
  <si>
    <t>に掲載の 『ご契約に関する重要事項』 を確認・承諾のうえ、申し込みます。</t>
    <phoneticPr fontId="1"/>
  </si>
  <si>
    <t>【ご契約に関する重要事項について】</t>
    <rPh sb="2" eb="4">
      <t>ケイヤク</t>
    </rPh>
    <rPh sb="5" eb="6">
      <t>カン</t>
    </rPh>
    <rPh sb="8" eb="12">
      <t>ジュウヨウジコウ</t>
    </rPh>
    <phoneticPr fontId="1"/>
  </si>
  <si>
    <t>県 [T:徳島・K:高知・E:愛媛・S:香川(讃岐)] - 年(西暦下1桁) - 月 - 日 - 番号</t>
    <rPh sb="0" eb="1">
      <t>ケン</t>
    </rPh>
    <rPh sb="5" eb="7">
      <t>トクシマ</t>
    </rPh>
    <rPh sb="10" eb="12">
      <t>コウチ</t>
    </rPh>
    <rPh sb="15" eb="17">
      <t>エヒメ</t>
    </rPh>
    <rPh sb="20" eb="22">
      <t>カガワ</t>
    </rPh>
    <rPh sb="23" eb="25">
      <t>サヌキ</t>
    </rPh>
    <rPh sb="30" eb="31">
      <t>ネン</t>
    </rPh>
    <rPh sb="32" eb="34">
      <t>セイレキ</t>
    </rPh>
    <rPh sb="34" eb="35">
      <t>シモ</t>
    </rPh>
    <rPh sb="36" eb="37">
      <t>ケタ</t>
    </rPh>
    <rPh sb="41" eb="42">
      <t>ガツ</t>
    </rPh>
    <rPh sb="45" eb="46">
      <t>ニチ</t>
    </rPh>
    <rPh sb="49" eb="51">
      <t>バンゴウ</t>
    </rPh>
    <phoneticPr fontId="1"/>
  </si>
  <si>
    <t>その他の契約</t>
    <rPh sb="2" eb="3">
      <t>タ</t>
    </rPh>
    <rPh sb="4" eb="6">
      <t>ケイヤク</t>
    </rPh>
    <phoneticPr fontId="4"/>
  </si>
  <si>
    <t>予備電力</t>
    <rPh sb="0" eb="2">
      <t>ヨビ</t>
    </rPh>
    <rPh sb="2" eb="4">
      <t>デンリョク</t>
    </rPh>
    <phoneticPr fontId="1"/>
  </si>
  <si>
    <t>上記以外の契約</t>
    <rPh sb="0" eb="4">
      <t>ジョウキイガイ</t>
    </rPh>
    <rPh sb="5" eb="7">
      <t>ケイヤク</t>
    </rPh>
    <phoneticPr fontId="1"/>
  </si>
  <si>
    <t>供給電圧</t>
    <rPh sb="0" eb="2">
      <t>キョウキュウ</t>
    </rPh>
    <rPh sb="2" eb="4">
      <t>デンアツ</t>
    </rPh>
    <phoneticPr fontId="4"/>
  </si>
  <si>
    <t>供給電圧</t>
    <rPh sb="0" eb="2">
      <t>キョウキュウ</t>
    </rPh>
    <rPh sb="2" eb="4">
      <t>デンアツ</t>
    </rPh>
    <phoneticPr fontId="1"/>
  </si>
  <si>
    <t>その他の契約</t>
    <rPh sb="2" eb="3">
      <t>タ</t>
    </rPh>
    <rPh sb="4" eb="6">
      <t>ケイヤク</t>
    </rPh>
    <phoneticPr fontId="1"/>
  </si>
  <si>
    <t>郵送物送付先
(請求先住所)</t>
    <rPh sb="0" eb="2">
      <t>ユウソウ</t>
    </rPh>
    <rPh sb="2" eb="3">
      <t>ブツ</t>
    </rPh>
    <rPh sb="3" eb="6">
      <t>ソウフサキ</t>
    </rPh>
    <rPh sb="8" eb="11">
      <t>セイキュウサキ</t>
    </rPh>
    <rPh sb="11" eb="13">
      <t>ジュウショ</t>
    </rPh>
    <phoneticPr fontId="1"/>
  </si>
  <si>
    <t>「１．ご契約に関する重要事項の承諾」をご承諾のうえ、</t>
    <rPh sb="15" eb="17">
      <t>ショウダク</t>
    </rPh>
    <rPh sb="20" eb="22">
      <t>ショウダク</t>
    </rPh>
    <phoneticPr fontId="1"/>
  </si>
  <si>
    <t>入力エリア</t>
    <rPh sb="0" eb="2">
      <t>ニュウリョク</t>
    </rPh>
    <phoneticPr fontId="1"/>
  </si>
  <si>
    <t>[保存期間３年]</t>
    <rPh sb="1" eb="5">
      <t>ホゾンキカン</t>
    </rPh>
    <rPh sb="6" eb="7">
      <t>ネン</t>
    </rPh>
    <phoneticPr fontId="1"/>
  </si>
  <si>
    <t>※ご承諾いただいた場合は 「□ 承諾する」 にチェックをお願いします。</t>
    <rPh sb="16" eb="18">
      <t>ショウダク</t>
    </rPh>
    <phoneticPr fontId="1"/>
  </si>
  <si>
    <t>　 なお、承諾チェック☑ につきましては、電力需給契約申込書に自動反映されます。</t>
    <rPh sb="21" eb="23">
      <t>デンリョク</t>
    </rPh>
    <rPh sb="23" eb="27">
      <t>ジュキュウケイヤク</t>
    </rPh>
    <phoneticPr fontId="1"/>
  </si>
  <si>
    <t>１．ご契約に関する重要事項の承諾</t>
    <rPh sb="3" eb="5">
      <t>ケイヤク</t>
    </rPh>
    <rPh sb="6" eb="7">
      <t>カン</t>
    </rPh>
    <rPh sb="9" eb="13">
      <t>ジュウヨウジコウ</t>
    </rPh>
    <rPh sb="14" eb="16">
      <t>ショウダク</t>
    </rPh>
    <phoneticPr fontId="1"/>
  </si>
  <si>
    <t>申込番号</t>
    <rPh sb="0" eb="4">
      <t>モウシコミバンゴウ</t>
    </rPh>
    <phoneticPr fontId="1"/>
  </si>
  <si>
    <t>申 込 番 号</t>
    <rPh sb="0" eb="1">
      <t>サル</t>
    </rPh>
    <rPh sb="2" eb="3">
      <t>コ</t>
    </rPh>
    <rPh sb="4" eb="5">
      <t>バン</t>
    </rPh>
    <rPh sb="6" eb="7">
      <t>ゴウ</t>
    </rPh>
    <phoneticPr fontId="1"/>
  </si>
  <si>
    <t>申込番号</t>
    <rPh sb="0" eb="4">
      <t>モウシコミバンゴウ</t>
    </rPh>
    <phoneticPr fontId="4"/>
  </si>
  <si>
    <t xml:space="preserve"> 口座振替</t>
    <rPh sb="1" eb="3">
      <t>コウザ</t>
    </rPh>
    <rPh sb="3" eb="5">
      <t>フリカエ</t>
    </rPh>
    <phoneticPr fontId="1"/>
  </si>
  <si>
    <t xml:space="preserve"> 金融機関への振込</t>
    <rPh sb="1" eb="5">
      <t>キンユウキカン</t>
    </rPh>
    <rPh sb="7" eb="9">
      <t>フリコミ</t>
    </rPh>
    <phoneticPr fontId="1"/>
  </si>
  <si>
    <t xml:space="preserve"> 変更なし</t>
    <rPh sb="1" eb="3">
      <t>ヘンコウ</t>
    </rPh>
    <phoneticPr fontId="1"/>
  </si>
  <si>
    <t>愛媛県松山市１２３４－５</t>
    <rPh sb="0" eb="6">
      <t>エヒメケンマツヤマシ</t>
    </rPh>
    <phoneticPr fontId="1"/>
  </si>
  <si>
    <t>四電商事株式会社</t>
    <rPh sb="0" eb="2">
      <t>ヨンデン</t>
    </rPh>
    <rPh sb="2" eb="4">
      <t>ショウジ</t>
    </rPh>
    <rPh sb="4" eb="8">
      <t>カブシキガイシャ</t>
    </rPh>
    <phoneticPr fontId="1"/>
  </si>
  <si>
    <t>代表取締役　四電太郎</t>
    <rPh sb="0" eb="5">
      <t>ダイヒョウトリシマリヤク</t>
    </rPh>
    <rPh sb="6" eb="10">
      <t>ヨンデンタロウ</t>
    </rPh>
    <phoneticPr fontId="1"/>
  </si>
  <si>
    <t>総務課　四電次郎</t>
    <rPh sb="0" eb="3">
      <t>ソウムカ</t>
    </rPh>
    <rPh sb="4" eb="8">
      <t>ヨンデンジロウ</t>
    </rPh>
    <phoneticPr fontId="1"/>
  </si>
  <si>
    <t>012</t>
    <phoneticPr fontId="1"/>
  </si>
  <si>
    <t>0345</t>
    <phoneticPr fontId="1"/>
  </si>
  <si>
    <t>0678</t>
    <phoneticPr fontId="1"/>
  </si>
  <si>
    <t>bbb.hhh@ddd.dd.qq</t>
    <phoneticPr fontId="1"/>
  </si>
  <si>
    <t>777</t>
    <phoneticPr fontId="1"/>
  </si>
  <si>
    <t>0123</t>
    <phoneticPr fontId="1"/>
  </si>
  <si>
    <t>高松市丸の内２３４５－６５</t>
    <rPh sb="0" eb="3">
      <t>タカマツシ</t>
    </rPh>
    <rPh sb="3" eb="4">
      <t>マル</t>
    </rPh>
    <rPh sb="5" eb="6">
      <t>ウチ</t>
    </rPh>
    <phoneticPr fontId="1"/>
  </si>
  <si>
    <t>023</t>
    <phoneticPr fontId="1"/>
  </si>
  <si>
    <t>0457</t>
    <phoneticPr fontId="1"/>
  </si>
  <si>
    <t>0412</t>
    <phoneticPr fontId="1"/>
  </si>
  <si>
    <t>事務所</t>
    <rPh sb="0" eb="3">
      <t>ジムショ</t>
    </rPh>
    <phoneticPr fontId="1"/>
  </si>
  <si>
    <t>業務用電力</t>
  </si>
  <si>
    <t>予備電源</t>
  </si>
  <si>
    <t>実量制</t>
    <rPh sb="0" eb="3">
      <t>ジツリョウセイ</t>
    </rPh>
    <phoneticPr fontId="1"/>
  </si>
  <si>
    <t>口座振替</t>
  </si>
  <si>
    <t>その他住所</t>
  </si>
  <si>
    <t>088</t>
    <phoneticPr fontId="1"/>
  </si>
  <si>
    <t>0999</t>
    <phoneticPr fontId="1"/>
  </si>
  <si>
    <t>0111</t>
    <phoneticPr fontId="1"/>
  </si>
  <si>
    <t>四国工事</t>
    <rPh sb="0" eb="2">
      <t>シコク</t>
    </rPh>
    <rPh sb="2" eb="4">
      <t>コウジ</t>
    </rPh>
    <phoneticPr fontId="1"/>
  </si>
  <si>
    <t>工事　太郎</t>
    <rPh sb="0" eb="2">
      <t>コウジ</t>
    </rPh>
    <rPh sb="3" eb="5">
      <t>タロウ</t>
    </rPh>
    <phoneticPr fontId="1"/>
  </si>
  <si>
    <t>077</t>
    <phoneticPr fontId="1"/>
  </si>
  <si>
    <t>0888</t>
    <phoneticPr fontId="1"/>
  </si>
  <si>
    <t>jjj.kkk@dd.dd.gg</t>
    <phoneticPr fontId="1"/>
  </si>
  <si>
    <t>新設時の引渡しに伴う電気料金の分割請求依頼書</t>
  </si>
  <si>
    <t>【個人情報の取り扱い】</t>
    <rPh sb="1" eb="5">
      <t>コジンジョウホウ</t>
    </rPh>
    <rPh sb="6" eb="7">
      <t>ト</t>
    </rPh>
    <rPh sb="8" eb="9">
      <t>アツカ</t>
    </rPh>
    <phoneticPr fontId="1"/>
  </si>
  <si>
    <t>標準電圧</t>
    <phoneticPr fontId="1"/>
  </si>
  <si>
    <t>０</t>
    <phoneticPr fontId="1"/>
  </si>
  <si>
    <t>0811234567891234560000</t>
    <phoneticPr fontId="1"/>
  </si>
  <si>
    <r>
      <rPr>
        <sz val="8"/>
        <color theme="0"/>
        <rFont val="ＭＳ Ｐ明朝"/>
        <family val="1"/>
        <charset val="128"/>
      </rPr>
      <t>※</t>
    </r>
    <r>
      <rPr>
        <sz val="8"/>
        <rFont val="ＭＳ Ｐ明朝"/>
        <family val="1"/>
        <charset val="128"/>
      </rPr>
      <t>③契約電力の協議をご希望の場合　④臨時電力の場合 等に電力使用予想を添付する。</t>
    </r>
    <phoneticPr fontId="1"/>
  </si>
  <si>
    <t>※①契約電力が500kW以上となる場合　②受電設備総容量が986kVA以上となる場合</t>
    <phoneticPr fontId="1"/>
  </si>
  <si>
    <t>その他（以下にご記入ください）</t>
    <rPh sb="2" eb="3">
      <t>タ</t>
    </rPh>
    <rPh sb="4" eb="6">
      <t>イカ</t>
    </rPh>
    <rPh sb="8" eb="10">
      <t>キニュウ</t>
    </rPh>
    <phoneticPr fontId="1"/>
  </si>
  <si>
    <t>（2桁）</t>
    <rPh sb="2" eb="3">
      <t>ケタ</t>
    </rPh>
    <phoneticPr fontId="1"/>
  </si>
  <si>
    <t>（4桁）</t>
    <rPh sb="2" eb="3">
      <t>ケタ</t>
    </rPh>
    <phoneticPr fontId="1"/>
  </si>
  <si>
    <t>なし</t>
    <phoneticPr fontId="1"/>
  </si>
  <si>
    <t>予備電力、自家発補給電力以外でありの場合は□にチェックし、直接入力</t>
    <phoneticPr fontId="1"/>
  </si>
  <si>
    <t>自家発補給契約がある場合、□にチェック</t>
    <rPh sb="0" eb="5">
      <t>ジカハツホキュウ</t>
    </rPh>
    <rPh sb="5" eb="7">
      <t>ケイヤク</t>
    </rPh>
    <rPh sb="10" eb="12">
      <t>バアイ</t>
    </rPh>
    <phoneticPr fontId="4"/>
  </si>
  <si>
    <t>予備契約がある場合、□にチェックのうえプルダウンから選択</t>
    <rPh sb="0" eb="4">
      <t>ヨビケイヤク</t>
    </rPh>
    <rPh sb="7" eb="9">
      <t>バアイ</t>
    </rPh>
    <rPh sb="26" eb="28">
      <t>センタク</t>
    </rPh>
    <phoneticPr fontId="4"/>
  </si>
  <si>
    <t>なし</t>
    <phoneticPr fontId="1"/>
  </si>
  <si>
    <t>その他の契約が「なし」の場合、□にチェック</t>
    <rPh sb="2" eb="3">
      <t>タ</t>
    </rPh>
    <rPh sb="4" eb="6">
      <t>ケイヤク</t>
    </rPh>
    <rPh sb="12" eb="14">
      <t>バアイ</t>
    </rPh>
    <phoneticPr fontId="4"/>
  </si>
  <si>
    <t>0777</t>
    <phoneticPr fontId="1"/>
  </si>
  <si>
    <t>徳島県徳島市９８７－６５４</t>
    <rPh sb="0" eb="3">
      <t>トクシマケン</t>
    </rPh>
    <rPh sb="3" eb="6">
      <t>トクシマシ</t>
    </rPh>
    <phoneticPr fontId="1"/>
  </si>
  <si>
    <t>　四国電力株式会社（以下「当社」といいます。）が定める電気需給条件［高圧・特別高圧］または電気供給条件（高圧・特別高圧）および料金条件または料金表ならびに需要場所を供給区域とする一般送配電事業者または配電事業者が定める「託送供給等約款」等を承諾のうえ、本書のとおり申し込みます。
　また、申込手続きおよび電気工事は、下記の電気工事店に委託します。</t>
    <rPh sb="1" eb="5">
      <t>シコクデンリョク</t>
    </rPh>
    <rPh sb="5" eb="9">
      <t>カブシキガイシャ</t>
    </rPh>
    <rPh sb="10" eb="12">
      <t>イカ</t>
    </rPh>
    <rPh sb="13" eb="15">
      <t>トウシャ</t>
    </rPh>
    <rPh sb="24" eb="25">
      <t>サダ</t>
    </rPh>
    <rPh sb="45" eb="47">
      <t>デンキ</t>
    </rPh>
    <rPh sb="47" eb="49">
      <t>キョウキュウ</t>
    </rPh>
    <rPh sb="49" eb="51">
      <t>ジョウケン</t>
    </rPh>
    <rPh sb="52" eb="54">
      <t>コウアツ</t>
    </rPh>
    <rPh sb="55" eb="57">
      <t>トクベツ</t>
    </rPh>
    <rPh sb="57" eb="59">
      <t>コウアツ</t>
    </rPh>
    <rPh sb="63" eb="67">
      <t>リョウキンジョウケン</t>
    </rPh>
    <rPh sb="70" eb="73">
      <t>リョウキンヒョウ</t>
    </rPh>
    <rPh sb="77" eb="81">
      <t>ジュヨウバショ</t>
    </rPh>
    <rPh sb="82" eb="84">
      <t>キョウキュウ</t>
    </rPh>
    <rPh sb="84" eb="86">
      <t>クイキ</t>
    </rPh>
    <rPh sb="89" eb="91">
      <t>イッパン</t>
    </rPh>
    <rPh sb="91" eb="94">
      <t>ソウハイデン</t>
    </rPh>
    <rPh sb="94" eb="97">
      <t>ジギョウシャ</t>
    </rPh>
    <rPh sb="100" eb="102">
      <t>ハイデン</t>
    </rPh>
    <rPh sb="102" eb="105">
      <t>ジギョウシャ</t>
    </rPh>
    <rPh sb="106" eb="107">
      <t>サダ</t>
    </rPh>
    <rPh sb="110" eb="112">
      <t>タクソウ</t>
    </rPh>
    <rPh sb="112" eb="114">
      <t>キョウキュウ</t>
    </rPh>
    <rPh sb="114" eb="115">
      <t>トウ</t>
    </rPh>
    <rPh sb="115" eb="117">
      <t>ヤッカン</t>
    </rPh>
    <rPh sb="118" eb="119">
      <t>トウ</t>
    </rPh>
    <rPh sb="120" eb="122">
      <t>ショウダク</t>
    </rPh>
    <rPh sb="126" eb="128">
      <t>ホンショ</t>
    </rPh>
    <rPh sb="144" eb="146">
      <t>モウシコ</t>
    </rPh>
    <rPh sb="146" eb="148">
      <t>テツヅ</t>
    </rPh>
    <rPh sb="152" eb="154">
      <t>デンキ</t>
    </rPh>
    <rPh sb="154" eb="156">
      <t>コウジ</t>
    </rPh>
    <rPh sb="158" eb="160">
      <t>カキ</t>
    </rPh>
    <rPh sb="161" eb="163">
      <t>デンキ</t>
    </rPh>
    <rPh sb="163" eb="166">
      <t>コウジテン</t>
    </rPh>
    <rPh sb="167" eb="169">
      <t>イタク</t>
    </rPh>
    <phoneticPr fontId="1"/>
  </si>
  <si>
    <t>様式202503</t>
    <rPh sb="0" eb="2">
      <t>ヨウシキ</t>
    </rPh>
    <phoneticPr fontId="1"/>
  </si>
  <si>
    <t>～</t>
    <phoneticPr fontId="1"/>
  </si>
  <si>
    <t>※臨時、農事用、米麦のみ記入　</t>
    <phoneticPr fontId="1"/>
  </si>
  <si>
    <t>申込番号</t>
    <rPh sb="0" eb="4">
      <t>モウシコミバンゴウ</t>
    </rPh>
    <phoneticPr fontId="1"/>
  </si>
  <si>
    <t>当社ホームページ（https://www.yonden.co.jp/business/price/plan/index.html）</t>
    <rPh sb="0" eb="2">
      <t>トウシャ</t>
    </rPh>
    <phoneticPr fontId="1"/>
  </si>
  <si>
    <t>本申込みにより当社が取得する個人情報につきましては、当社が個人情報利用目的の範囲内で利用させていただきます。なお、個人情報利用目的は、当社ホームページにてご確認いただけます。</t>
    <phoneticPr fontId="1"/>
  </si>
  <si>
    <t>四国電力送配電(株)へのWeb申込番号（８桁）</t>
    <rPh sb="0" eb="4">
      <t>シコクデンリョク</t>
    </rPh>
    <rPh sb="4" eb="7">
      <t>ソウハイデン</t>
    </rPh>
    <rPh sb="7" eb="10">
      <t>カブ</t>
    </rPh>
    <rPh sb="15" eb="17">
      <t>モウシコミ</t>
    </rPh>
    <rPh sb="17" eb="19">
      <t>バンゴウ</t>
    </rPh>
    <rPh sb="21" eb="22">
      <t>ケタ</t>
    </rPh>
    <phoneticPr fontId="1"/>
  </si>
  <si>
    <t>受付審査</t>
    <rPh sb="0" eb="4">
      <t>ウケツケシンサ</t>
    </rPh>
    <phoneticPr fontId="1"/>
  </si>
  <si>
    <t xml:space="preserve"> ．　　．</t>
    <phoneticPr fontId="1"/>
  </si>
  <si>
    <t>ご契約者住所</t>
    <rPh sb="1" eb="4">
      <t>ケイヤクシャ</t>
    </rPh>
    <rPh sb="4" eb="6">
      <t>ジュウショ</t>
    </rPh>
    <phoneticPr fontId="1"/>
  </si>
  <si>
    <t>ご契約者名義</t>
    <rPh sb="1" eb="6">
      <t>ケイヤクシャメイギ</t>
    </rPh>
    <phoneticPr fontId="1"/>
  </si>
  <si>
    <t>ご担当者</t>
    <rPh sb="1" eb="4">
      <t>タントウシャ</t>
    </rPh>
    <phoneticPr fontId="1"/>
  </si>
  <si>
    <t>直接入力（西暦）。需給開始日は、当社が記入。</t>
    <rPh sb="0" eb="2">
      <t>チョクセツ</t>
    </rPh>
    <rPh sb="2" eb="4">
      <t>ニュウリョク</t>
    </rPh>
    <rPh sb="5" eb="7">
      <t>セイレキ</t>
    </rPh>
    <rPh sb="9" eb="11">
      <t>ジュキュウ</t>
    </rPh>
    <rPh sb="11" eb="14">
      <t>カイシビ</t>
    </rPh>
    <rPh sb="16" eb="18">
      <t>トウシャ</t>
    </rPh>
    <rPh sb="19" eb="21">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</si>
</sst>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000\-0000"/>
    <numFmt numFmtId="179" formatCode="[$-F800]dddd\,\ mmmm\ dd\,\ yyyy"/>
    <numFmt numFmtId="180" formatCode="&quot;〒 &quot;###\-####"/>
    <numFmt numFmtId="181" formatCode="yyyy&quot;年&quot;m&quot;月&quot;d&quot;日&quot;;@"/>
    <numFmt numFmtId="182" formatCode="#,##0;&quot;▲ &quot;#,##0"/>
    <numFmt numFmtId="183" formatCode="0;0;;@"/>
    <numFmt numFmtId="184" formatCode="0#"/>
    <numFmt numFmtId="185" formatCode="00#"/>
    <numFmt numFmtId="186" formatCode="#,##0_ ;[Red]\-#,##0\ "/>
  </numFmts>
  <fonts count="4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明朝"/>
      <family val="2"/>
      <charset val="128"/>
    </font>
    <font>
      <sz val="6"/>
      <name val="ＭＳ 明朝"/>
      <family val="2"/>
      <charset val="128"/>
    </font>
    <font>
      <u/>
      <sz val="11"/>
      <color theme="10"/>
      <name val="游ゴシック"/>
      <family val="2"/>
      <charset val="128"/>
      <scheme val="minor"/>
    </font>
    <font>
      <sz val="11"/>
      <color theme="1"/>
      <name val="ＭＳ Ｐ明朝"/>
      <family val="1"/>
      <charset val="128"/>
    </font>
    <font>
      <sz val="11"/>
      <name val="ＭＳ Ｐ明朝"/>
      <family val="1"/>
      <charset val="128"/>
    </font>
    <font>
      <sz val="10"/>
      <name val="ＭＳ Ｐ明朝"/>
      <family val="1"/>
      <charset val="128"/>
    </font>
    <font>
      <sz val="10"/>
      <color theme="1"/>
      <name val="ＭＳ Ｐ明朝"/>
      <family val="1"/>
      <charset val="128"/>
    </font>
    <font>
      <sz val="8"/>
      <color theme="1"/>
      <name val="ＭＳ Ｐ明朝"/>
      <family val="1"/>
      <charset val="128"/>
    </font>
    <font>
      <sz val="8"/>
      <name val="ＭＳ Ｐ明朝"/>
      <family val="1"/>
      <charset val="128"/>
    </font>
    <font>
      <sz val="9"/>
      <color theme="1"/>
      <name val="ＭＳ Ｐ明朝"/>
      <family val="1"/>
      <charset val="128"/>
    </font>
    <font>
      <sz val="14"/>
      <name val="ＭＳ Ｐゴシック"/>
      <family val="3"/>
      <charset val="128"/>
    </font>
    <font>
      <u/>
      <sz val="11"/>
      <color theme="10"/>
      <name val="ＭＳ Ｐゴシック"/>
      <family val="3"/>
      <charset val="128"/>
    </font>
    <font>
      <sz val="10"/>
      <color theme="1" tint="0.34998626667073579"/>
      <name val="Meiryo UI"/>
      <family val="3"/>
      <charset val="128"/>
    </font>
    <font>
      <sz val="10"/>
      <color theme="0" tint="-0.499984740745262"/>
      <name val="Meiryo UI"/>
      <family val="3"/>
      <charset val="128"/>
    </font>
    <font>
      <u/>
      <sz val="10"/>
      <color theme="0" tint="-0.499984740745262"/>
      <name val="ＭＳ Ｐゴシック"/>
      <family val="3"/>
      <charset val="128"/>
    </font>
    <font>
      <sz val="10"/>
      <color theme="0" tint="-0.499984740745262"/>
      <name val="ＭＳ Ｐゴシック"/>
      <family val="3"/>
      <charset val="128"/>
    </font>
    <font>
      <b/>
      <sz val="15"/>
      <color theme="1" tint="0.34998626667073579"/>
      <name val="Meiryo UI"/>
      <family val="3"/>
      <charset val="128"/>
    </font>
    <font>
      <b/>
      <sz val="15"/>
      <color theme="1" tint="0.34998626667073579"/>
      <name val="ＭＳ Ｐゴシック"/>
      <family val="3"/>
      <charset val="128"/>
    </font>
    <font>
      <sz val="11"/>
      <color theme="1"/>
      <name val="Meiryo UI"/>
      <family val="3"/>
      <charset val="128"/>
    </font>
    <font>
      <sz val="9"/>
      <name val="ＭＳ Ｐ明朝"/>
      <family val="1"/>
      <charset val="128"/>
    </font>
    <font>
      <sz val="10"/>
      <color rgb="FFFF0000"/>
      <name val="Meiryo UI"/>
      <family val="3"/>
      <charset val="128"/>
    </font>
    <font>
      <b/>
      <sz val="15"/>
      <color rgb="FFFF0000"/>
      <name val="Meiryo UI"/>
      <family val="3"/>
      <charset val="128"/>
    </font>
    <font>
      <b/>
      <sz val="14"/>
      <color rgb="FFFF0000"/>
      <name val="Meiryo UI"/>
      <family val="3"/>
      <charset val="128"/>
    </font>
    <font>
      <b/>
      <sz val="14"/>
      <color theme="1" tint="0.34998626667073579"/>
      <name val="Meiryo UI"/>
      <family val="3"/>
      <charset val="128"/>
    </font>
    <font>
      <sz val="13"/>
      <color theme="1" tint="0.34998626667073579"/>
      <name val="Meiryo UI"/>
      <family val="3"/>
      <charset val="128"/>
    </font>
    <font>
      <sz val="14"/>
      <color theme="1" tint="0.34998626667073579"/>
      <name val="Meiryo UI"/>
      <family val="3"/>
      <charset val="128"/>
    </font>
    <font>
      <u/>
      <sz val="11"/>
      <color rgb="FF0070C0"/>
      <name val="Meiryo UI"/>
      <family val="3"/>
      <charset val="128"/>
    </font>
    <font>
      <sz val="10"/>
      <name val="Meiryo UI"/>
      <family val="3"/>
      <charset val="128"/>
    </font>
    <font>
      <b/>
      <sz val="15"/>
      <name val="Meiryo UI"/>
      <family val="3"/>
      <charset val="128"/>
    </font>
    <font>
      <sz val="10"/>
      <color rgb="FFFF0000"/>
      <name val="ＭＳ Ｐゴシック"/>
      <family val="3"/>
      <charset val="128"/>
    </font>
    <font>
      <sz val="14"/>
      <color theme="1"/>
      <name val="ＭＳ 明朝"/>
      <family val="2"/>
      <charset val="128"/>
    </font>
    <font>
      <sz val="14"/>
      <color theme="1"/>
      <name val="ＭＳ 明朝"/>
      <family val="1"/>
      <charset val="128"/>
    </font>
    <font>
      <sz val="12"/>
      <color theme="1"/>
      <name val="ＭＳ Ｐゴシック"/>
      <family val="3"/>
      <charset val="128"/>
    </font>
    <font>
      <b/>
      <sz val="13"/>
      <color rgb="FFFF0000"/>
      <name val="Meiryo UI"/>
      <family val="3"/>
      <charset val="128"/>
    </font>
    <font>
      <sz val="11"/>
      <color theme="1"/>
      <name val="游ゴシック"/>
      <family val="2"/>
      <charset val="128"/>
      <scheme val="minor"/>
    </font>
    <font>
      <sz val="8"/>
      <color theme="0"/>
      <name val="ＭＳ Ｐ明朝"/>
      <family val="1"/>
      <charset val="128"/>
    </font>
    <font>
      <sz val="7"/>
      <name val="ＭＳ Ｐ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CECFF"/>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2" tint="-9.9978637043366805E-2"/>
        <bgColor indexed="64"/>
      </patternFill>
    </fill>
  </fills>
  <borders count="77">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64"/>
      </right>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auto="1"/>
      </right>
      <top style="hair">
        <color auto="1"/>
      </top>
      <bottom/>
      <diagonal/>
    </border>
    <border>
      <left style="thin">
        <color auto="1"/>
      </left>
      <right/>
      <top/>
      <bottom style="hair">
        <color auto="1"/>
      </bottom>
      <diagonal/>
    </border>
    <border>
      <left/>
      <right/>
      <top/>
      <bottom style="thin">
        <color indexed="64"/>
      </bottom>
      <diagonal/>
    </border>
    <border>
      <left/>
      <right style="hair">
        <color indexed="64"/>
      </right>
      <top style="thin">
        <color indexed="64"/>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hair">
        <color indexed="64"/>
      </right>
      <top/>
      <bottom style="thin">
        <color indexed="64"/>
      </bottom>
      <diagonal/>
    </border>
    <border>
      <left style="hair">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hair">
        <color rgb="FF000000"/>
      </left>
      <right/>
      <top style="hair">
        <color auto="1"/>
      </top>
      <bottom style="hair">
        <color indexed="64"/>
      </bottom>
      <diagonal/>
    </border>
    <border>
      <left/>
      <right/>
      <top style="hair">
        <color indexed="64"/>
      </top>
      <bottom style="thin">
        <color indexed="64"/>
      </bottom>
      <diagonal/>
    </border>
    <border>
      <left/>
      <right/>
      <top style="mediumDashed">
        <color auto="1"/>
      </top>
      <bottom/>
      <diagonal/>
    </border>
    <border>
      <left/>
      <right style="thin">
        <color auto="1"/>
      </right>
      <top style="thin">
        <color auto="1"/>
      </top>
      <bottom style="hair">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auto="1"/>
      </left>
      <right style="thin">
        <color indexed="64"/>
      </right>
      <top style="thin">
        <color auto="1"/>
      </top>
      <bottom style="hair">
        <color auto="1"/>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right style="thin">
        <color auto="1"/>
      </right>
      <top style="hair">
        <color auto="1"/>
      </top>
      <bottom style="thin">
        <color auto="1"/>
      </bottom>
      <diagonal/>
    </border>
    <border>
      <left/>
      <right/>
      <top style="dotted">
        <color indexed="64"/>
      </top>
      <bottom style="dotted">
        <color indexed="64"/>
      </bottom>
      <diagonal/>
    </border>
    <border>
      <left style="thin">
        <color indexed="64"/>
      </left>
      <right/>
      <top/>
      <bottom style="dotted">
        <color indexed="64"/>
      </bottom>
      <diagonal/>
    </border>
    <border>
      <left style="thin">
        <color auto="1"/>
      </left>
      <right/>
      <top style="dotted">
        <color auto="1"/>
      </top>
      <bottom style="dotted">
        <color indexed="64"/>
      </bottom>
      <diagonal/>
    </border>
    <border>
      <left style="dotted">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dotted">
        <color indexed="64"/>
      </right>
      <top/>
      <bottom/>
      <diagonal/>
    </border>
    <border>
      <left/>
      <right style="dotted">
        <color indexed="64"/>
      </right>
      <top style="dotted">
        <color indexed="64"/>
      </top>
      <bottom style="dotted">
        <color indexed="64"/>
      </bottom>
      <diagonal/>
    </border>
    <border>
      <left/>
      <right/>
      <top/>
      <bottom style="mediumDashed">
        <color auto="1"/>
      </bottom>
      <diagonal/>
    </border>
    <border>
      <left style="hair">
        <color indexed="64"/>
      </left>
      <right/>
      <top style="thin">
        <color indexed="64"/>
      </top>
      <bottom style="hair">
        <color auto="1"/>
      </bottom>
      <diagonal/>
    </border>
    <border>
      <left style="thin">
        <color indexed="64"/>
      </left>
      <right/>
      <top style="dotted">
        <color indexed="64"/>
      </top>
      <bottom/>
      <diagonal/>
    </border>
    <border>
      <left style="hair">
        <color auto="1"/>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6">
    <xf numFmtId="0" fontId="0" fillId="0" borderId="0">
      <alignment vertical="center"/>
    </xf>
    <xf numFmtId="0" fontId="2"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pplyNumberFormat="0" applyFill="0" applyBorder="0" applyAlignment="0" applyProtection="0">
      <alignment vertical="center"/>
    </xf>
    <xf numFmtId="38" fontId="37" fillId="0" borderId="0" applyFont="0" applyFill="0" applyBorder="0" applyAlignment="0" applyProtection="0">
      <alignment vertical="center"/>
    </xf>
  </cellStyleXfs>
  <cellXfs count="536">
    <xf numFmtId="0" fontId="0" fillId="0" borderId="0" xfId="0">
      <alignment vertical="center"/>
    </xf>
    <xf numFmtId="0" fontId="15" fillId="5" borderId="29" xfId="0" applyNumberFormat="1" applyFont="1" applyFill="1" applyBorder="1" applyAlignment="1" applyProtection="1">
      <alignment horizontal="center" vertical="center"/>
      <protection locked="0"/>
    </xf>
    <xf numFmtId="0" fontId="15" fillId="5" borderId="35" xfId="0" applyNumberFormat="1" applyFont="1" applyFill="1" applyBorder="1" applyAlignment="1" applyProtection="1">
      <alignment horizontal="center" vertical="center"/>
      <protection locked="0"/>
    </xf>
    <xf numFmtId="49" fontId="15" fillId="5" borderId="29" xfId="0" applyNumberFormat="1" applyFont="1" applyFill="1" applyBorder="1" applyAlignment="1" applyProtection="1">
      <alignment horizontal="center" vertical="center"/>
      <protection locked="0"/>
    </xf>
    <xf numFmtId="49" fontId="15" fillId="5" borderId="35" xfId="0" applyNumberFormat="1" applyFont="1" applyFill="1" applyBorder="1" applyAlignment="1" applyProtection="1">
      <alignment horizontal="center" vertical="center"/>
      <protection locked="0"/>
    </xf>
    <xf numFmtId="0" fontId="15" fillId="5" borderId="36" xfId="0" applyNumberFormat="1" applyFont="1" applyFill="1" applyBorder="1" applyAlignment="1" applyProtection="1">
      <alignment horizontal="center" vertical="center"/>
      <protection locked="0"/>
    </xf>
    <xf numFmtId="0" fontId="15" fillId="5" borderId="37" xfId="0" applyNumberFormat="1" applyFont="1" applyFill="1" applyBorder="1" applyAlignment="1" applyProtection="1">
      <alignment horizontal="center" vertical="center"/>
      <protection locked="0"/>
    </xf>
    <xf numFmtId="0" fontId="15" fillId="5" borderId="23" xfId="0" applyNumberFormat="1" applyFont="1" applyFill="1" applyBorder="1" applyAlignment="1" applyProtection="1">
      <alignment horizontal="center" vertical="center"/>
      <protection locked="0"/>
    </xf>
    <xf numFmtId="0" fontId="15" fillId="5" borderId="19" xfId="0" applyNumberFormat="1" applyFont="1" applyFill="1" applyBorder="1" applyAlignment="1" applyProtection="1">
      <alignment horizontal="center" vertical="center"/>
      <protection locked="0"/>
    </xf>
    <xf numFmtId="49" fontId="15" fillId="5" borderId="23" xfId="0" applyNumberFormat="1" applyFont="1" applyFill="1" applyBorder="1" applyAlignment="1" applyProtection="1">
      <alignment horizontal="center" vertical="center"/>
      <protection locked="0"/>
    </xf>
    <xf numFmtId="49" fontId="15" fillId="5" borderId="19" xfId="0" applyNumberFormat="1" applyFont="1" applyFill="1" applyBorder="1" applyAlignment="1" applyProtection="1">
      <alignment horizontal="center" vertical="center"/>
      <protection locked="0"/>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0" fontId="16" fillId="0" borderId="0" xfId="0" applyFont="1" applyBorder="1" applyProtection="1">
      <alignment vertical="center"/>
    </xf>
    <xf numFmtId="0" fontId="19" fillId="3" borderId="0" xfId="0" applyFont="1" applyFill="1" applyBorder="1" applyProtection="1">
      <alignment vertical="center"/>
    </xf>
    <xf numFmtId="0" fontId="20" fillId="0" borderId="0" xfId="4" applyFont="1" applyFill="1" applyBorder="1" applyAlignment="1" applyProtection="1">
      <alignment horizontal="center" vertical="center" wrapText="1"/>
    </xf>
    <xf numFmtId="0" fontId="17" fillId="0" borderId="0" xfId="4" applyFont="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8" fillId="0" borderId="0" xfId="0" applyFont="1" applyBorder="1" applyAlignment="1" applyProtection="1">
      <alignment vertical="center" wrapText="1"/>
    </xf>
    <xf numFmtId="0" fontId="15" fillId="0" borderId="0" xfId="0" applyFont="1" applyBorder="1" applyProtection="1">
      <alignment vertical="center"/>
    </xf>
    <xf numFmtId="0" fontId="19" fillId="0" borderId="0" xfId="0" applyFont="1" applyBorder="1" applyProtection="1">
      <alignment vertical="center"/>
    </xf>
    <xf numFmtId="0" fontId="24" fillId="0" borderId="0" xfId="0" applyFont="1" applyBorder="1" applyAlignment="1" applyProtection="1">
      <alignment vertical="center"/>
    </xf>
    <xf numFmtId="0" fontId="25" fillId="0" borderId="0" xfId="0" applyFont="1" applyBorder="1" applyAlignment="1" applyProtection="1">
      <alignment horizontal="center" vertical="center"/>
    </xf>
    <xf numFmtId="0" fontId="27" fillId="0" borderId="0" xfId="0" applyFont="1" applyBorder="1" applyAlignment="1" applyProtection="1">
      <alignment horizontal="left" vertical="center" indent="1"/>
    </xf>
    <xf numFmtId="0" fontId="26" fillId="0" borderId="0" xfId="0" applyFont="1" applyBorder="1" applyAlignment="1" applyProtection="1">
      <alignment horizontal="center" vertical="center"/>
    </xf>
    <xf numFmtId="0" fontId="27" fillId="0" borderId="0" xfId="0" applyFont="1" applyBorder="1" applyProtection="1">
      <alignment vertical="center"/>
    </xf>
    <xf numFmtId="0" fontId="19" fillId="0" borderId="0" xfId="0" applyFont="1" applyBorder="1" applyAlignment="1" applyProtection="1">
      <alignment vertical="center"/>
    </xf>
    <xf numFmtId="0" fontId="28" fillId="0" borderId="0" xfId="0" applyFont="1" applyBorder="1" applyAlignment="1" applyProtection="1">
      <alignment horizontal="left" vertical="center" indent="1"/>
    </xf>
    <xf numFmtId="0" fontId="28" fillId="3" borderId="0" xfId="0" applyFont="1" applyFill="1" applyBorder="1" applyAlignment="1" applyProtection="1">
      <alignment horizontal="center" vertical="center"/>
    </xf>
    <xf numFmtId="0" fontId="15" fillId="0" borderId="0" xfId="0" applyFont="1" applyProtection="1">
      <alignment vertical="center"/>
    </xf>
    <xf numFmtId="0" fontId="15" fillId="0" borderId="0" xfId="0" applyFont="1" applyFill="1" applyProtection="1">
      <alignment vertical="center"/>
    </xf>
    <xf numFmtId="0" fontId="23" fillId="0" borderId="0" xfId="0" applyFont="1" applyProtection="1">
      <alignment vertical="center"/>
    </xf>
    <xf numFmtId="181" fontId="15" fillId="0" borderId="35" xfId="0" applyNumberFormat="1" applyFont="1" applyFill="1" applyBorder="1" applyAlignment="1" applyProtection="1">
      <alignment horizontal="center" vertical="center"/>
    </xf>
    <xf numFmtId="181" fontId="15" fillId="0" borderId="34" xfId="0" applyNumberFormat="1" applyFont="1" applyFill="1" applyBorder="1" applyAlignment="1" applyProtection="1">
      <alignment vertical="center"/>
    </xf>
    <xf numFmtId="176" fontId="15" fillId="3" borderId="70" xfId="0" applyNumberFormat="1" applyFont="1" applyFill="1" applyBorder="1" applyAlignment="1" applyProtection="1">
      <alignment horizontal="left" vertical="center"/>
    </xf>
    <xf numFmtId="0" fontId="15" fillId="0" borderId="67" xfId="0" applyFont="1" applyFill="1" applyBorder="1" applyProtection="1">
      <alignment vertical="center"/>
    </xf>
    <xf numFmtId="176" fontId="15" fillId="0" borderId="63" xfId="0" applyNumberFormat="1" applyFont="1" applyFill="1" applyBorder="1" applyAlignment="1" applyProtection="1">
      <alignment horizontal="center" vertical="center"/>
    </xf>
    <xf numFmtId="0" fontId="15" fillId="0" borderId="63" xfId="0" applyFont="1" applyBorder="1" applyProtection="1">
      <alignment vertical="center"/>
    </xf>
    <xf numFmtId="0" fontId="15" fillId="0" borderId="70" xfId="0" applyFont="1" applyBorder="1" applyProtection="1">
      <alignment vertical="center"/>
    </xf>
    <xf numFmtId="0" fontId="23" fillId="0" borderId="0" xfId="0" applyFont="1" applyBorder="1" applyProtection="1">
      <alignment vertical="center"/>
    </xf>
    <xf numFmtId="176" fontId="15" fillId="0" borderId="70" xfId="0" applyNumberFormat="1" applyFont="1" applyFill="1" applyBorder="1" applyAlignment="1" applyProtection="1">
      <alignment horizontal="left" vertical="center"/>
    </xf>
    <xf numFmtId="49" fontId="15" fillId="0" borderId="35" xfId="0" applyNumberFormat="1" applyFont="1" applyFill="1" applyBorder="1" applyAlignment="1" applyProtection="1">
      <alignment horizontal="center" vertical="center"/>
    </xf>
    <xf numFmtId="49" fontId="15" fillId="0" borderId="34" xfId="0" applyNumberFormat="1" applyFont="1" applyFill="1" applyBorder="1" applyAlignment="1" applyProtection="1">
      <alignment vertical="center"/>
    </xf>
    <xf numFmtId="0" fontId="15" fillId="0" borderId="50" xfId="0" applyFont="1" applyFill="1" applyBorder="1" applyAlignment="1" applyProtection="1">
      <alignment horizontal="left" vertical="center"/>
    </xf>
    <xf numFmtId="0" fontId="15" fillId="0" borderId="48"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69" xfId="0" applyFont="1" applyBorder="1" applyProtection="1">
      <alignment vertical="center"/>
    </xf>
    <xf numFmtId="176" fontId="15" fillId="0" borderId="69" xfId="0" applyNumberFormat="1" applyFont="1" applyFill="1" applyBorder="1" applyAlignment="1" applyProtection="1">
      <alignment horizontal="left" vertical="center"/>
    </xf>
    <xf numFmtId="0" fontId="15" fillId="0" borderId="66" xfId="0" applyFont="1" applyFill="1" applyBorder="1" applyProtection="1">
      <alignment vertical="center"/>
    </xf>
    <xf numFmtId="176" fontId="15" fillId="0" borderId="0" xfId="0" applyNumberFormat="1" applyFont="1" applyFill="1" applyBorder="1" applyAlignment="1" applyProtection="1">
      <alignment horizontal="center" vertical="center"/>
    </xf>
    <xf numFmtId="0" fontId="15" fillId="4" borderId="32" xfId="0" applyFont="1" applyFill="1" applyBorder="1" applyAlignment="1" applyProtection="1">
      <alignment horizontal="center" vertical="center"/>
    </xf>
    <xf numFmtId="178" fontId="15" fillId="0" borderId="3" xfId="0" applyNumberFormat="1" applyFont="1" applyFill="1" applyBorder="1" applyAlignment="1" applyProtection="1">
      <alignment horizontal="center" vertical="center"/>
    </xf>
    <xf numFmtId="178" fontId="15" fillId="0" borderId="3" xfId="0" applyNumberFormat="1" applyFont="1" applyFill="1" applyBorder="1" applyAlignment="1" applyProtection="1">
      <alignment vertical="center"/>
    </xf>
    <xf numFmtId="178" fontId="15" fillId="0" borderId="2" xfId="0" applyNumberFormat="1" applyFont="1" applyFill="1" applyBorder="1" applyAlignment="1" applyProtection="1">
      <alignment vertical="center"/>
    </xf>
    <xf numFmtId="0" fontId="15" fillId="4" borderId="28" xfId="0" applyFont="1" applyFill="1" applyBorder="1" applyAlignment="1" applyProtection="1">
      <alignment horizontal="center" vertical="center" wrapText="1"/>
    </xf>
    <xf numFmtId="0" fontId="15" fillId="4" borderId="33" xfId="0" applyFont="1" applyFill="1" applyBorder="1" applyAlignment="1" applyProtection="1">
      <alignment horizontal="center" vertical="center"/>
    </xf>
    <xf numFmtId="49" fontId="15" fillId="0" borderId="19"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0" fontId="15" fillId="5" borderId="28" xfId="0" applyFont="1" applyFill="1" applyBorder="1" applyAlignment="1" applyProtection="1">
      <alignment vertical="center" shrinkToFit="1"/>
    </xf>
    <xf numFmtId="0" fontId="15" fillId="5" borderId="28" xfId="0" applyFont="1" applyFill="1" applyBorder="1" applyAlignment="1" applyProtection="1">
      <alignment horizontal="left" vertical="center" shrinkToFit="1"/>
    </xf>
    <xf numFmtId="0" fontId="15" fillId="4" borderId="53" xfId="0" applyFont="1" applyFill="1" applyBorder="1" applyAlignment="1" applyProtection="1">
      <alignment horizontal="center" vertical="center"/>
    </xf>
    <xf numFmtId="181" fontId="15" fillId="0" borderId="37" xfId="0" applyNumberFormat="1" applyFont="1" applyFill="1" applyBorder="1" applyAlignment="1" applyProtection="1">
      <alignment horizontal="center" vertical="center"/>
    </xf>
    <xf numFmtId="181" fontId="15" fillId="0" borderId="47" xfId="0" applyNumberFormat="1" applyFont="1" applyFill="1" applyBorder="1" applyAlignment="1" applyProtection="1">
      <alignment vertical="center"/>
    </xf>
    <xf numFmtId="181" fontId="15" fillId="0" borderId="19" xfId="0" applyNumberFormat="1" applyFont="1" applyFill="1" applyBorder="1" applyAlignment="1" applyProtection="1">
      <alignment horizontal="center" vertical="center"/>
    </xf>
    <xf numFmtId="181" fontId="15" fillId="0" borderId="22" xfId="0" applyNumberFormat="1" applyFont="1" applyFill="1" applyBorder="1" applyAlignment="1" applyProtection="1">
      <alignment vertical="center"/>
    </xf>
    <xf numFmtId="0" fontId="15" fillId="4" borderId="28" xfId="0" applyFont="1" applyFill="1" applyBorder="1" applyAlignment="1" applyProtection="1">
      <alignment horizontal="center" vertical="center"/>
    </xf>
    <xf numFmtId="0" fontId="15" fillId="0" borderId="67" xfId="0" applyFont="1" applyFill="1" applyBorder="1" applyAlignment="1" applyProtection="1">
      <alignment vertical="center"/>
    </xf>
    <xf numFmtId="178" fontId="15" fillId="0" borderId="35" xfId="0" applyNumberFormat="1" applyFont="1" applyFill="1" applyBorder="1" applyAlignment="1" applyProtection="1">
      <alignment horizontal="center" vertical="center"/>
    </xf>
    <xf numFmtId="178" fontId="15" fillId="0" borderId="35" xfId="0" applyNumberFormat="1" applyFont="1" applyFill="1" applyBorder="1" applyAlignment="1" applyProtection="1">
      <alignment vertical="center"/>
    </xf>
    <xf numFmtId="178" fontId="15" fillId="0" borderId="34" xfId="0" applyNumberFormat="1" applyFont="1" applyFill="1" applyBorder="1" applyAlignment="1" applyProtection="1">
      <alignment vertical="center"/>
    </xf>
    <xf numFmtId="177" fontId="15" fillId="5" borderId="28" xfId="0" applyNumberFormat="1" applyFont="1" applyFill="1" applyBorder="1" applyAlignment="1" applyProtection="1">
      <alignment horizontal="center" vertical="center"/>
    </xf>
    <xf numFmtId="177" fontId="15" fillId="5" borderId="28" xfId="0" applyNumberFormat="1" applyFont="1" applyFill="1" applyBorder="1" applyAlignment="1" applyProtection="1">
      <alignment vertical="center"/>
    </xf>
    <xf numFmtId="0" fontId="16" fillId="0" borderId="71" xfId="0" applyFont="1" applyBorder="1" applyProtection="1">
      <alignment vertical="center"/>
    </xf>
    <xf numFmtId="0" fontId="16" fillId="0" borderId="71" xfId="0" applyFont="1" applyFill="1" applyBorder="1" applyProtection="1">
      <alignment vertical="center"/>
    </xf>
    <xf numFmtId="0" fontId="30" fillId="0" borderId="0" xfId="0" applyFont="1" applyBorder="1" applyProtection="1">
      <alignment vertical="center"/>
    </xf>
    <xf numFmtId="0" fontId="31" fillId="0" borderId="0" xfId="0" applyFont="1" applyBorder="1" applyAlignment="1" applyProtection="1">
      <alignment vertical="center"/>
    </xf>
    <xf numFmtId="0" fontId="30" fillId="0" borderId="0" xfId="0" applyFont="1" applyProtection="1">
      <alignment vertical="center"/>
    </xf>
    <xf numFmtId="0" fontId="30" fillId="0" borderId="0" xfId="0" applyFont="1" applyFill="1" applyBorder="1" applyAlignment="1" applyProtection="1">
      <alignment vertical="center"/>
    </xf>
    <xf numFmtId="0" fontId="30" fillId="0" borderId="0" xfId="0" applyFont="1" applyFill="1" applyBorder="1" applyProtection="1">
      <alignment vertical="center"/>
    </xf>
    <xf numFmtId="0" fontId="32" fillId="7" borderId="0" xfId="4" applyFont="1" applyFill="1" applyBorder="1" applyAlignment="1" applyProtection="1">
      <alignment horizontal="left" vertical="center" wrapText="1" indent="1"/>
      <protection locked="0"/>
    </xf>
    <xf numFmtId="0" fontId="23" fillId="7" borderId="0" xfId="0" applyFont="1" applyFill="1" applyProtection="1">
      <alignment vertical="center"/>
      <protection locked="0"/>
    </xf>
    <xf numFmtId="0" fontId="32" fillId="3" borderId="0" xfId="0" applyFont="1" applyFill="1" applyBorder="1" applyAlignment="1" applyProtection="1">
      <alignment vertical="center" wrapText="1"/>
      <protection locked="0"/>
    </xf>
    <xf numFmtId="0" fontId="23" fillId="3" borderId="0" xfId="0" applyFont="1" applyFill="1" applyBorder="1" applyProtection="1">
      <alignment vertical="center"/>
      <protection locked="0"/>
    </xf>
    <xf numFmtId="0" fontId="23" fillId="3" borderId="0" xfId="0" applyFont="1" applyFill="1" applyProtection="1">
      <alignment vertical="center"/>
      <protection locked="0"/>
    </xf>
    <xf numFmtId="3" fontId="23" fillId="3" borderId="0" xfId="0" applyNumberFormat="1" applyFont="1" applyFill="1" applyProtection="1">
      <alignment vertical="center"/>
      <protection locked="0"/>
    </xf>
    <xf numFmtId="0" fontId="25" fillId="0" borderId="0" xfId="0" applyFont="1" applyBorder="1" applyAlignment="1" applyProtection="1">
      <alignment vertical="center"/>
    </xf>
    <xf numFmtId="0" fontId="25" fillId="0" borderId="0" xfId="0" applyFont="1" applyBorder="1" applyAlignment="1" applyProtection="1">
      <alignment horizontal="center" vertical="center" shrinkToFit="1"/>
      <protection hidden="1"/>
    </xf>
    <xf numFmtId="181" fontId="15" fillId="0" borderId="65" xfId="0" applyNumberFormat="1" applyFont="1" applyFill="1" applyBorder="1" applyAlignment="1" applyProtection="1">
      <alignment horizontal="center" vertical="center"/>
      <protection hidden="1"/>
    </xf>
    <xf numFmtId="0" fontId="15" fillId="0" borderId="0" xfId="0" applyFont="1" applyFill="1" applyBorder="1" applyProtection="1">
      <alignment vertical="center"/>
      <protection hidden="1"/>
    </xf>
    <xf numFmtId="181" fontId="15" fillId="0" borderId="64" xfId="0" applyNumberFormat="1" applyFont="1" applyFill="1" applyBorder="1" applyAlignment="1" applyProtection="1">
      <alignment horizontal="center" vertical="center"/>
      <protection hidden="1"/>
    </xf>
    <xf numFmtId="176" fontId="15" fillId="0" borderId="0" xfId="0" applyNumberFormat="1" applyFont="1" applyFill="1" applyBorder="1" applyAlignment="1" applyProtection="1">
      <alignment horizontal="left" vertical="center"/>
      <protection hidden="1"/>
    </xf>
    <xf numFmtId="176" fontId="15" fillId="0" borderId="65" xfId="0" applyNumberFormat="1" applyFont="1" applyFill="1" applyBorder="1" applyAlignment="1" applyProtection="1">
      <alignment horizontal="left" vertical="center"/>
      <protection hidden="1"/>
    </xf>
    <xf numFmtId="49" fontId="15" fillId="0" borderId="65" xfId="0" applyNumberFormat="1" applyFont="1" applyFill="1" applyBorder="1" applyAlignment="1" applyProtection="1">
      <alignment horizontal="left" vertical="center"/>
      <protection hidden="1"/>
    </xf>
    <xf numFmtId="177" fontId="15" fillId="0" borderId="6" xfId="0" applyNumberFormat="1" applyFont="1" applyFill="1" applyBorder="1" applyAlignment="1" applyProtection="1">
      <alignment horizontal="left" vertical="center"/>
      <protection hidden="1"/>
    </xf>
    <xf numFmtId="177" fontId="15" fillId="0" borderId="65" xfId="0" applyNumberFormat="1" applyFont="1" applyFill="1" applyBorder="1" applyAlignment="1" applyProtection="1">
      <alignment horizontal="left" vertical="center" shrinkToFit="1"/>
      <protection hidden="1"/>
    </xf>
    <xf numFmtId="182" fontId="15" fillId="0" borderId="65" xfId="0" applyNumberFormat="1" applyFont="1" applyFill="1" applyBorder="1" applyAlignment="1" applyProtection="1">
      <alignment horizontal="left" vertical="center"/>
      <protection hidden="1"/>
    </xf>
    <xf numFmtId="181" fontId="15" fillId="0" borderId="0" xfId="0" applyNumberFormat="1" applyFont="1" applyFill="1" applyBorder="1" applyAlignment="1" applyProtection="1">
      <alignment vertical="center"/>
      <protection hidden="1"/>
    </xf>
    <xf numFmtId="181" fontId="15" fillId="0" borderId="64" xfId="0" applyNumberFormat="1" applyFont="1" applyFill="1" applyBorder="1" applyAlignment="1" applyProtection="1">
      <alignment vertical="center"/>
      <protection hidden="1"/>
    </xf>
    <xf numFmtId="177" fontId="15" fillId="0" borderId="0" xfId="0" applyNumberFormat="1" applyFont="1" applyFill="1" applyBorder="1" applyAlignment="1" applyProtection="1">
      <alignment horizontal="left" vertical="center"/>
      <protection hidden="1"/>
    </xf>
    <xf numFmtId="177" fontId="15" fillId="0" borderId="65" xfId="0" applyNumberFormat="1" applyFont="1" applyFill="1" applyBorder="1" applyAlignment="1" applyProtection="1">
      <alignment horizontal="left" vertical="center"/>
      <protection hidden="1"/>
    </xf>
    <xf numFmtId="0" fontId="23" fillId="3" borderId="0" xfId="0" applyFont="1" applyFill="1" applyAlignment="1" applyProtection="1">
      <alignment horizontal="center" vertical="center"/>
      <protection hidden="1"/>
    </xf>
    <xf numFmtId="183" fontId="15" fillId="0" borderId="0" xfId="0" applyNumberFormat="1" applyFont="1" applyProtection="1">
      <alignment vertical="center"/>
      <protection hidden="1"/>
    </xf>
    <xf numFmtId="0" fontId="7" fillId="0" borderId="0" xfId="0" applyFont="1" applyProtection="1">
      <alignment vertical="center"/>
      <protection hidden="1"/>
    </xf>
    <xf numFmtId="0" fontId="6" fillId="0" borderId="0" xfId="0" applyFont="1" applyProtection="1">
      <alignment vertical="center"/>
      <protection hidden="1"/>
    </xf>
    <xf numFmtId="0" fontId="13" fillId="0" borderId="0" xfId="0" applyFont="1" applyAlignment="1" applyProtection="1">
      <alignment vertical="center"/>
      <protection hidden="1"/>
    </xf>
    <xf numFmtId="0" fontId="2" fillId="0" borderId="0" xfId="0" applyFont="1" applyProtection="1">
      <alignment vertical="center"/>
      <protection hidden="1"/>
    </xf>
    <xf numFmtId="0" fontId="7" fillId="0" borderId="0" xfId="0" applyFont="1" applyAlignment="1" applyProtection="1">
      <alignment vertical="center"/>
      <protection hidden="1"/>
    </xf>
    <xf numFmtId="0" fontId="7" fillId="0" borderId="40" xfId="0" applyNumberFormat="1" applyFont="1" applyBorder="1" applyAlignment="1" applyProtection="1">
      <alignment vertical="center"/>
      <protection hidden="1"/>
    </xf>
    <xf numFmtId="0" fontId="7" fillId="0" borderId="43" xfId="0" applyNumberFormat="1" applyFont="1" applyBorder="1" applyAlignment="1" applyProtection="1">
      <alignment vertical="center"/>
      <protection hidden="1"/>
    </xf>
    <xf numFmtId="0" fontId="6" fillId="0" borderId="0" xfId="0" applyFont="1" applyBorder="1" applyProtection="1">
      <alignment vertical="center"/>
      <protection hidden="1"/>
    </xf>
    <xf numFmtId="0" fontId="7" fillId="0" borderId="0" xfId="0" applyFont="1" applyAlignment="1" applyProtection="1">
      <alignment horizontal="distributed" vertical="center"/>
      <protection hidden="1"/>
    </xf>
    <xf numFmtId="0" fontId="7" fillId="0" borderId="0" xfId="0" applyFont="1" applyAlignment="1" applyProtection="1">
      <alignment horizontal="left" vertical="center"/>
      <protection hidden="1"/>
    </xf>
    <xf numFmtId="0" fontId="7" fillId="0" borderId="40" xfId="0" applyNumberFormat="1" applyFont="1" applyFill="1" applyBorder="1" applyAlignment="1" applyProtection="1">
      <alignment horizontal="left" vertical="center"/>
      <protection hidden="1"/>
    </xf>
    <xf numFmtId="0" fontId="7" fillId="0" borderId="8" xfId="0" applyNumberFormat="1" applyFont="1" applyBorder="1" applyAlignment="1" applyProtection="1">
      <alignment horizontal="left" vertical="center" indent="1"/>
      <protection hidden="1"/>
    </xf>
    <xf numFmtId="0" fontId="7" fillId="0" borderId="9" xfId="0" applyNumberFormat="1" applyFont="1" applyBorder="1" applyAlignment="1" applyProtection="1">
      <alignment vertical="center"/>
      <protection hidden="1"/>
    </xf>
    <xf numFmtId="0" fontId="7" fillId="0" borderId="10" xfId="0" applyNumberFormat="1" applyFont="1" applyBorder="1" applyAlignment="1" applyProtection="1">
      <alignmen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protection hidden="1"/>
    </xf>
    <xf numFmtId="0" fontId="5" fillId="0" borderId="0" xfId="4" applyAlignment="1" applyProtection="1">
      <protection hidden="1"/>
    </xf>
    <xf numFmtId="0" fontId="6" fillId="0" borderId="40" xfId="0" applyNumberFormat="1" applyFont="1" applyBorder="1" applyAlignment="1" applyProtection="1">
      <alignment horizontal="left" vertical="center"/>
      <protection hidden="1"/>
    </xf>
    <xf numFmtId="0" fontId="21" fillId="0" borderId="0" xfId="0" applyFont="1" applyAlignment="1" applyProtection="1">
      <protection hidden="1"/>
    </xf>
    <xf numFmtId="179" fontId="6" fillId="0" borderId="42" xfId="0" applyNumberFormat="1" applyFont="1" applyBorder="1" applyAlignment="1" applyProtection="1">
      <alignment vertical="center" shrinkToFit="1"/>
      <protection hidden="1"/>
    </xf>
    <xf numFmtId="0" fontId="6" fillId="0" borderId="40" xfId="0" applyNumberFormat="1" applyFont="1" applyBorder="1" applyAlignment="1" applyProtection="1">
      <alignment vertical="center" shrinkToFit="1"/>
      <protection hidden="1"/>
    </xf>
    <xf numFmtId="0" fontId="6" fillId="0" borderId="40" xfId="0" applyFont="1" applyBorder="1" applyAlignment="1" applyProtection="1">
      <alignment vertical="center"/>
      <protection hidden="1"/>
    </xf>
    <xf numFmtId="0" fontId="6" fillId="0" borderId="42" xfId="0" applyNumberFormat="1" applyFont="1" applyBorder="1" applyAlignment="1" applyProtection="1">
      <alignment vertical="center" shrinkToFit="1"/>
      <protection hidden="1"/>
    </xf>
    <xf numFmtId="0" fontId="7" fillId="0" borderId="9" xfId="0" applyNumberFormat="1" applyFont="1" applyBorder="1" applyAlignment="1" applyProtection="1">
      <alignment horizontal="left" vertical="center"/>
      <protection hidden="1"/>
    </xf>
    <xf numFmtId="0" fontId="22" fillId="0" borderId="9" xfId="0" applyNumberFormat="1" applyFont="1" applyBorder="1" applyAlignment="1" applyProtection="1">
      <alignment horizontal="left" vertical="center"/>
      <protection hidden="1"/>
    </xf>
    <xf numFmtId="0" fontId="22" fillId="0" borderId="9" xfId="0" applyNumberFormat="1" applyFont="1" applyBorder="1" applyAlignment="1" applyProtection="1">
      <alignment horizontal="left" vertical="center" indent="1"/>
      <protection hidden="1"/>
    </xf>
    <xf numFmtId="0" fontId="22" fillId="0" borderId="9" xfId="0" applyNumberFormat="1" applyFont="1" applyBorder="1" applyAlignment="1" applyProtection="1">
      <alignment vertical="center"/>
      <protection hidden="1"/>
    </xf>
    <xf numFmtId="0" fontId="7" fillId="0" borderId="0" xfId="0" applyFont="1" applyBorder="1" applyAlignment="1" applyProtection="1">
      <alignment wrapText="1"/>
      <protection hidden="1"/>
    </xf>
    <xf numFmtId="180" fontId="7" fillId="0" borderId="0" xfId="0" applyNumberFormat="1" applyFont="1" applyBorder="1" applyAlignment="1" applyProtection="1">
      <alignment vertical="center"/>
      <protection hidden="1"/>
    </xf>
    <xf numFmtId="0" fontId="10" fillId="0" borderId="0" xfId="0" applyFont="1" applyBorder="1" applyAlignment="1" applyProtection="1">
      <alignment horizontal="right" vertical="center"/>
      <protection hidden="1"/>
    </xf>
    <xf numFmtId="0" fontId="6" fillId="0" borderId="14" xfId="0" applyNumberFormat="1" applyFont="1" applyFill="1" applyBorder="1" applyAlignment="1" applyProtection="1">
      <alignment vertical="center" shrinkToFit="1"/>
      <protection hidden="1"/>
    </xf>
    <xf numFmtId="0" fontId="8" fillId="0" borderId="0" xfId="0" applyFont="1" applyFill="1" applyBorder="1" applyAlignment="1" applyProtection="1">
      <alignment horizontal="distributed" vertical="center" indent="1"/>
      <protection hidden="1"/>
    </xf>
    <xf numFmtId="0" fontId="7" fillId="0" borderId="0" xfId="0" applyFont="1" applyFill="1" applyBorder="1" applyAlignment="1" applyProtection="1">
      <alignment horizontal="left" vertical="center" indent="1"/>
      <protection hidden="1"/>
    </xf>
    <xf numFmtId="0" fontId="7"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0" xfId="0" applyFont="1" applyFill="1" applyProtection="1">
      <alignment vertical="center"/>
      <protection hidden="1"/>
    </xf>
    <xf numFmtId="0" fontId="9" fillId="0" borderId="0" xfId="0" applyFont="1" applyProtection="1">
      <alignment vertical="center"/>
      <protection hidden="1"/>
    </xf>
    <xf numFmtId="0" fontId="9" fillId="0" borderId="0" xfId="0" applyFont="1" applyBorder="1" applyProtection="1">
      <alignment vertical="center"/>
      <protection hidden="1"/>
    </xf>
    <xf numFmtId="0" fontId="9" fillId="0" borderId="8" xfId="0" applyFont="1" applyBorder="1" applyAlignment="1" applyProtection="1">
      <alignment vertical="center"/>
      <protection hidden="1"/>
    </xf>
    <xf numFmtId="0" fontId="9" fillId="0" borderId="9" xfId="0" applyFont="1" applyBorder="1" applyAlignment="1" applyProtection="1">
      <alignment vertical="center"/>
      <protection hidden="1"/>
    </xf>
    <xf numFmtId="0" fontId="9" fillId="0" borderId="17" xfId="0" applyFont="1" applyBorder="1" applyAlignment="1" applyProtection="1">
      <alignment vertical="center"/>
      <protection hidden="1"/>
    </xf>
    <xf numFmtId="0" fontId="9" fillId="0" borderId="12"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7" xfId="0" applyFont="1" applyBorder="1" applyAlignment="1" applyProtection="1">
      <alignment vertical="center"/>
      <protection hidden="1"/>
    </xf>
    <xf numFmtId="183" fontId="7" fillId="0" borderId="37" xfId="0" applyNumberFormat="1" applyFont="1" applyBorder="1" applyAlignment="1" applyProtection="1">
      <alignment vertical="center"/>
      <protection hidden="1"/>
    </xf>
    <xf numFmtId="0" fontId="7" fillId="0" borderId="37" xfId="0" applyNumberFormat="1" applyFont="1" applyFill="1" applyBorder="1" applyAlignment="1" applyProtection="1">
      <alignment horizontal="left" vertical="center"/>
      <protection hidden="1"/>
    </xf>
    <xf numFmtId="0" fontId="3" fillId="0" borderId="0" xfId="2">
      <alignment vertical="center"/>
    </xf>
    <xf numFmtId="0" fontId="34" fillId="0" borderId="28" xfId="2" applyFont="1" applyBorder="1" applyAlignment="1">
      <alignment horizontal="left" vertical="center" indent="1"/>
    </xf>
    <xf numFmtId="0" fontId="7" fillId="0" borderId="37" xfId="0" applyNumberFormat="1" applyFont="1" applyFill="1" applyBorder="1" applyAlignment="1" applyProtection="1">
      <alignment vertical="center" shrinkToFit="1"/>
      <protection hidden="1"/>
    </xf>
    <xf numFmtId="0" fontId="26" fillId="0" borderId="0" xfId="0" applyFont="1" applyBorder="1" applyAlignment="1" applyProtection="1">
      <alignment vertical="center"/>
    </xf>
    <xf numFmtId="0" fontId="15" fillId="0" borderId="28" xfId="0" applyFont="1" applyBorder="1" applyAlignment="1" applyProtection="1">
      <alignment horizontal="center" vertical="center"/>
    </xf>
    <xf numFmtId="0" fontId="15" fillId="6" borderId="36" xfId="0" applyNumberFormat="1" applyFont="1" applyFill="1" applyBorder="1" applyAlignment="1" applyProtection="1">
      <alignment horizontal="center" vertical="center"/>
      <protection locked="0"/>
    </xf>
    <xf numFmtId="184" fontId="15" fillId="6" borderId="37" xfId="0" applyNumberFormat="1" applyFont="1" applyFill="1" applyBorder="1" applyAlignment="1" applyProtection="1">
      <alignment horizontal="center" vertical="center"/>
      <protection locked="0"/>
    </xf>
    <xf numFmtId="181" fontId="15" fillId="0" borderId="47" xfId="0" applyNumberFormat="1" applyFont="1" applyFill="1" applyBorder="1" applyAlignment="1" applyProtection="1">
      <alignment horizontal="center" vertical="center"/>
    </xf>
    <xf numFmtId="0" fontId="15" fillId="0" borderId="64" xfId="0" applyFont="1" applyFill="1" applyBorder="1" applyAlignment="1" applyProtection="1">
      <alignment horizontal="left" vertical="center" indent="1"/>
    </xf>
    <xf numFmtId="0" fontId="15" fillId="0" borderId="31" xfId="0" applyFont="1" applyFill="1" applyBorder="1" applyProtection="1">
      <alignment vertical="center"/>
    </xf>
    <xf numFmtId="0" fontId="15" fillId="0" borderId="65" xfId="0" applyFont="1" applyFill="1" applyBorder="1" applyAlignment="1" applyProtection="1">
      <alignment horizontal="left" vertical="center" indent="1"/>
    </xf>
    <xf numFmtId="0" fontId="15" fillId="0" borderId="63" xfId="0" applyFont="1" applyFill="1" applyBorder="1" applyProtection="1">
      <alignment vertical="center"/>
    </xf>
    <xf numFmtId="0" fontId="15" fillId="0" borderId="26" xfId="0" applyFont="1" applyBorder="1" applyAlignment="1" applyProtection="1">
      <alignment horizontal="center" vertical="center"/>
    </xf>
    <xf numFmtId="0" fontId="15" fillId="6" borderId="27" xfId="0" applyFont="1" applyFill="1" applyBorder="1" applyAlignment="1" applyProtection="1">
      <alignment horizontal="center" vertical="center"/>
      <protection locked="0"/>
    </xf>
    <xf numFmtId="0" fontId="15" fillId="6" borderId="28" xfId="0" applyFont="1" applyFill="1" applyBorder="1" applyAlignment="1" applyProtection="1">
      <alignment horizontal="center" vertical="center"/>
      <protection locked="0"/>
    </xf>
    <xf numFmtId="0" fontId="11" fillId="0" borderId="9" xfId="0" applyNumberFormat="1" applyFont="1" applyBorder="1" applyAlignment="1" applyProtection="1">
      <alignment horizontal="right" vertical="center"/>
      <protection hidden="1"/>
    </xf>
    <xf numFmtId="0" fontId="6" fillId="0" borderId="0" xfId="0" applyFont="1" applyBorder="1" applyAlignment="1" applyProtection="1">
      <alignment horizontal="center" vertical="center"/>
      <protection hidden="1"/>
    </xf>
    <xf numFmtId="176" fontId="15" fillId="0" borderId="70" xfId="0" applyNumberFormat="1" applyFont="1" applyFill="1" applyBorder="1" applyAlignment="1" applyProtection="1">
      <alignment horizontal="left" vertical="center"/>
    </xf>
    <xf numFmtId="0" fontId="15" fillId="4" borderId="28" xfId="0" applyFont="1" applyFill="1" applyBorder="1" applyAlignment="1" applyProtection="1">
      <alignment horizontal="center" vertical="center"/>
    </xf>
    <xf numFmtId="0" fontId="15" fillId="4" borderId="33" xfId="0" applyFont="1" applyFill="1" applyBorder="1" applyAlignment="1" applyProtection="1">
      <alignment horizontal="center" vertical="center"/>
    </xf>
    <xf numFmtId="0" fontId="30" fillId="0" borderId="63" xfId="0" applyFont="1" applyBorder="1" applyProtection="1">
      <alignment vertical="center"/>
    </xf>
    <xf numFmtId="0" fontId="27" fillId="0" borderId="0" xfId="0" applyFont="1" applyBorder="1" applyAlignment="1" applyProtection="1">
      <alignment horizontal="left" vertical="center"/>
    </xf>
    <xf numFmtId="0" fontId="10" fillId="0" borderId="0" xfId="0" applyFont="1" applyAlignment="1" applyProtection="1">
      <alignment horizontal="right" vertical="center"/>
      <protection hidden="1"/>
    </xf>
    <xf numFmtId="0" fontId="12" fillId="0" borderId="0" xfId="0" applyFont="1" applyAlignment="1" applyProtection="1">
      <alignment horizontal="right" vertical="center"/>
      <protection hidden="1"/>
    </xf>
    <xf numFmtId="0" fontId="16" fillId="0" borderId="0" xfId="0" applyFont="1" applyBorder="1" applyProtection="1">
      <alignment vertical="center"/>
      <protection hidden="1"/>
    </xf>
    <xf numFmtId="0" fontId="18" fillId="0" borderId="0" xfId="0" applyFont="1" applyFill="1" applyBorder="1" applyAlignment="1" applyProtection="1">
      <alignment vertical="center" wrapText="1"/>
      <protection hidden="1"/>
    </xf>
    <xf numFmtId="0" fontId="18" fillId="0" borderId="0" xfId="0" applyFont="1" applyBorder="1" applyAlignment="1" applyProtection="1">
      <alignment vertical="center" wrapText="1"/>
      <protection hidden="1"/>
    </xf>
    <xf numFmtId="0" fontId="32" fillId="3" borderId="0" xfId="0" applyFont="1" applyFill="1" applyBorder="1" applyAlignment="1" applyProtection="1">
      <alignment vertical="center" wrapText="1"/>
      <protection hidden="1"/>
    </xf>
    <xf numFmtId="0" fontId="36" fillId="0" borderId="55" xfId="0" applyFont="1" applyBorder="1" applyAlignment="1" applyProtection="1">
      <alignment wrapText="1"/>
      <protection hidden="1"/>
    </xf>
    <xf numFmtId="0" fontId="36" fillId="0" borderId="0" xfId="0" applyFont="1" applyBorder="1" applyAlignment="1" applyProtection="1">
      <alignment vertical="top" wrapText="1"/>
      <protection hidden="1"/>
    </xf>
    <xf numFmtId="0" fontId="36" fillId="0" borderId="55" xfId="0" applyFont="1" applyBorder="1" applyAlignment="1" applyProtection="1">
      <alignment horizontal="left" wrapText="1"/>
      <protection hidden="1"/>
    </xf>
    <xf numFmtId="0" fontId="36" fillId="0" borderId="0" xfId="0" applyFont="1" applyBorder="1" applyAlignment="1" applyProtection="1">
      <alignment horizontal="left" vertical="top" wrapText="1"/>
      <protection hidden="1"/>
    </xf>
    <xf numFmtId="0" fontId="36" fillId="0" borderId="0" xfId="0" applyFont="1" applyBorder="1" applyAlignment="1" applyProtection="1">
      <alignment wrapText="1"/>
      <protection hidden="1"/>
    </xf>
    <xf numFmtId="0" fontId="36" fillId="0" borderId="0" xfId="0" applyFont="1" applyBorder="1" applyAlignment="1" applyProtection="1">
      <alignment horizontal="left" vertical="top" indent="1"/>
      <protection hidden="1"/>
    </xf>
    <xf numFmtId="0" fontId="36" fillId="0" borderId="55" xfId="0" applyFont="1" applyBorder="1" applyAlignment="1" applyProtection="1">
      <alignment horizontal="left" indent="1"/>
      <protection hidden="1"/>
    </xf>
    <xf numFmtId="49" fontId="15" fillId="5" borderId="1" xfId="0" applyNumberFormat="1" applyFont="1" applyFill="1" applyBorder="1" applyAlignment="1" applyProtection="1">
      <alignment horizontal="center" vertical="center"/>
      <protection locked="0"/>
    </xf>
    <xf numFmtId="49" fontId="15" fillId="5" borderId="3" xfId="0" applyNumberFormat="1" applyFont="1" applyFill="1" applyBorder="1" applyAlignment="1" applyProtection="1">
      <alignment horizontal="center" vertical="center"/>
      <protection locked="0"/>
    </xf>
    <xf numFmtId="0" fontId="7" fillId="0" borderId="40" xfId="0" applyFont="1" applyBorder="1" applyAlignment="1" applyProtection="1">
      <alignment vertical="center"/>
      <protection hidden="1"/>
    </xf>
    <xf numFmtId="0" fontId="7" fillId="0" borderId="43" xfId="0" applyFont="1" applyBorder="1" applyAlignment="1" applyProtection="1">
      <alignment vertical="center"/>
      <protection hidden="1"/>
    </xf>
    <xf numFmtId="0" fontId="7" fillId="0" borderId="37" xfId="0" applyNumberFormat="1" applyFont="1" applyBorder="1" applyAlignment="1" applyProtection="1">
      <alignment horizontal="left" vertical="center"/>
      <protection hidden="1"/>
    </xf>
    <xf numFmtId="0" fontId="7" fillId="0" borderId="9" xfId="0" applyNumberFormat="1" applyFont="1" applyBorder="1" applyAlignment="1" applyProtection="1">
      <alignment horizontal="center" vertical="center"/>
      <protection hidden="1"/>
    </xf>
    <xf numFmtId="0" fontId="6" fillId="0" borderId="0" xfId="0" applyNumberFormat="1" applyFont="1" applyBorder="1" applyAlignment="1" applyProtection="1">
      <alignment horizontal="center" vertical="center"/>
      <protection hidden="1"/>
    </xf>
    <xf numFmtId="0" fontId="7" fillId="0" borderId="40" xfId="0" applyNumberFormat="1" applyFont="1" applyBorder="1" applyAlignment="1" applyProtection="1">
      <alignment horizontal="center" vertical="center"/>
      <protection hidden="1"/>
    </xf>
    <xf numFmtId="0" fontId="6" fillId="0" borderId="14" xfId="0" applyNumberFormat="1" applyFont="1" applyFill="1" applyBorder="1" applyAlignment="1" applyProtection="1">
      <alignment horizontal="right" vertical="center" shrinkToFit="1"/>
      <protection hidden="1"/>
    </xf>
    <xf numFmtId="0" fontId="8" fillId="0" borderId="31" xfId="0" applyFont="1" applyFill="1" applyBorder="1" applyAlignment="1" applyProtection="1">
      <alignment horizontal="distributed" vertical="center" indent="1"/>
      <protection hidden="1"/>
    </xf>
    <xf numFmtId="0" fontId="8" fillId="0" borderId="31" xfId="0" applyFont="1" applyFill="1" applyBorder="1" applyAlignment="1" applyProtection="1">
      <alignment horizontal="left" vertical="center" indent="1"/>
      <protection hidden="1"/>
    </xf>
    <xf numFmtId="0" fontId="8" fillId="0" borderId="31" xfId="0" applyFont="1" applyFill="1" applyBorder="1" applyAlignment="1" applyProtection="1">
      <alignment horizontal="left" vertical="center"/>
      <protection hidden="1"/>
    </xf>
    <xf numFmtId="0" fontId="7" fillId="0" borderId="31" xfId="0" applyFont="1" applyFill="1" applyBorder="1" applyAlignment="1" applyProtection="1">
      <alignment horizontal="left" vertical="center"/>
      <protection hidden="1"/>
    </xf>
    <xf numFmtId="0" fontId="6" fillId="0" borderId="31" xfId="0" applyFont="1" applyFill="1" applyBorder="1" applyAlignment="1" applyProtection="1">
      <alignment horizontal="left" vertical="center"/>
      <protection hidden="1"/>
    </xf>
    <xf numFmtId="0" fontId="6" fillId="0" borderId="0" xfId="0" applyFont="1" applyAlignment="1" applyProtection="1">
      <alignment horizontal="left" vertical="center" indent="1"/>
      <protection hidden="1"/>
    </xf>
    <xf numFmtId="0" fontId="6" fillId="0" borderId="0" xfId="0" applyFont="1" applyAlignment="1" applyProtection="1">
      <alignment horizontal="left" vertical="center" wrapText="1" indent="1"/>
      <protection hidden="1"/>
    </xf>
    <xf numFmtId="0" fontId="6" fillId="0" borderId="43" xfId="0" applyFont="1" applyBorder="1" applyAlignment="1" applyProtection="1">
      <alignment vertical="center"/>
      <protection hidden="1"/>
    </xf>
    <xf numFmtId="183" fontId="8" fillId="0" borderId="19" xfId="0" applyNumberFormat="1" applyFont="1" applyFill="1" applyBorder="1" applyAlignment="1" applyProtection="1">
      <alignment vertical="center" shrinkToFit="1"/>
      <protection hidden="1"/>
    </xf>
    <xf numFmtId="0" fontId="7" fillId="0" borderId="42" xfId="0" applyFont="1" applyBorder="1" applyAlignment="1" applyProtection="1">
      <alignment horizontal="left" vertical="center" indent="1"/>
      <protection hidden="1"/>
    </xf>
    <xf numFmtId="0" fontId="8" fillId="0" borderId="16" xfId="0" applyNumberFormat="1" applyFont="1" applyFill="1" applyBorder="1" applyAlignment="1" applyProtection="1">
      <alignment horizontal="left" vertical="center" indent="1"/>
      <protection hidden="1"/>
    </xf>
    <xf numFmtId="49" fontId="7" fillId="0" borderId="14" xfId="0" applyNumberFormat="1" applyFont="1" applyBorder="1" applyAlignment="1" applyProtection="1">
      <alignment horizontal="center" vertical="center" shrinkToFit="1"/>
      <protection hidden="1"/>
    </xf>
    <xf numFmtId="0" fontId="7" fillId="0" borderId="14" xfId="0" applyFont="1" applyBorder="1" applyAlignment="1" applyProtection="1">
      <alignment horizontal="center" vertical="center" shrinkToFit="1"/>
      <protection hidden="1"/>
    </xf>
    <xf numFmtId="0" fontId="7" fillId="0" borderId="13" xfId="0" applyFont="1" applyFill="1" applyBorder="1" applyAlignment="1" applyProtection="1">
      <alignment vertical="center" shrinkToFit="1"/>
      <protection hidden="1"/>
    </xf>
    <xf numFmtId="180" fontId="7" fillId="0" borderId="9" xfId="0" applyNumberFormat="1" applyFont="1" applyBorder="1" applyAlignment="1" applyProtection="1">
      <alignment horizontal="left" vertical="center" indent="1" shrinkToFit="1"/>
      <protection hidden="1"/>
    </xf>
    <xf numFmtId="180" fontId="39" fillId="0" borderId="9" xfId="0" applyNumberFormat="1" applyFont="1" applyBorder="1" applyAlignment="1" applyProtection="1">
      <alignment horizontal="center" shrinkToFit="1"/>
      <protection hidden="1"/>
    </xf>
    <xf numFmtId="180" fontId="7" fillId="0" borderId="10" xfId="0" applyNumberFormat="1" applyFont="1" applyBorder="1" applyAlignment="1" applyProtection="1">
      <alignment horizontal="left" vertical="center" indent="1" shrinkToFit="1"/>
      <protection hidden="1"/>
    </xf>
    <xf numFmtId="180" fontId="7" fillId="0" borderId="8" xfId="0" applyNumberFormat="1" applyFont="1" applyBorder="1" applyAlignment="1" applyProtection="1">
      <alignment horizontal="left" vertical="center" indent="2" shrinkToFit="1"/>
      <protection hidden="1"/>
    </xf>
    <xf numFmtId="0" fontId="7" fillId="0" borderId="9" xfId="0" applyFont="1" applyFill="1" applyBorder="1" applyAlignment="1" applyProtection="1">
      <alignment horizontal="left" vertical="center" indent="1"/>
      <protection hidden="1"/>
    </xf>
    <xf numFmtId="0" fontId="7" fillId="0" borderId="0" xfId="0" applyFont="1" applyFill="1" applyBorder="1" applyAlignment="1" applyProtection="1">
      <alignment vertical="center"/>
      <protection hidden="1"/>
    </xf>
    <xf numFmtId="0" fontId="7" fillId="0" borderId="12" xfId="0" applyFont="1" applyFill="1" applyBorder="1" applyAlignment="1" applyProtection="1">
      <alignment vertical="center"/>
      <protection hidden="1"/>
    </xf>
    <xf numFmtId="0" fontId="8" fillId="0" borderId="0" xfId="0" applyFont="1" applyFill="1" applyBorder="1" applyAlignment="1" applyProtection="1">
      <alignment vertical="center" wrapText="1"/>
      <protection hidden="1"/>
    </xf>
    <xf numFmtId="0" fontId="7" fillId="0" borderId="8" xfId="0" applyFont="1" applyFill="1" applyBorder="1" applyAlignment="1" applyProtection="1">
      <alignment horizontal="left" vertical="center" indent="1"/>
      <protection hidden="1"/>
    </xf>
    <xf numFmtId="0" fontId="7" fillId="0" borderId="72" xfId="0" applyFont="1" applyFill="1" applyBorder="1" applyAlignment="1" applyProtection="1">
      <alignment horizontal="left" vertical="center" indent="1"/>
      <protection hidden="1"/>
    </xf>
    <xf numFmtId="0" fontId="7" fillId="0" borderId="37" xfId="0" applyFont="1" applyFill="1" applyBorder="1" applyAlignment="1" applyProtection="1">
      <alignment horizontal="left" vertical="center" indent="1"/>
      <protection hidden="1"/>
    </xf>
    <xf numFmtId="0" fontId="7" fillId="0" borderId="9" xfId="0" applyFont="1" applyFill="1" applyBorder="1" applyAlignment="1" applyProtection="1">
      <protection hidden="1"/>
    </xf>
    <xf numFmtId="0" fontId="7" fillId="0" borderId="8" xfId="0" applyFont="1" applyFill="1" applyBorder="1" applyAlignment="1" applyProtection="1">
      <alignment horizontal="left" indent="1"/>
      <protection hidden="1"/>
    </xf>
    <xf numFmtId="0" fontId="6" fillId="0" borderId="0" xfId="0" applyFont="1" applyAlignment="1" applyProtection="1">
      <alignment vertical="center"/>
      <protection hidden="1"/>
    </xf>
    <xf numFmtId="0" fontId="2" fillId="0" borderId="0" xfId="0" applyFont="1" applyFill="1" applyBorder="1" applyAlignment="1" applyProtection="1">
      <protection hidden="1"/>
    </xf>
    <xf numFmtId="0" fontId="7" fillId="0" borderId="31" xfId="0" applyFont="1" applyFill="1" applyBorder="1" applyAlignment="1" applyProtection="1">
      <protection hidden="1"/>
    </xf>
    <xf numFmtId="176" fontId="15" fillId="0" borderId="70" xfId="0" applyNumberFormat="1" applyFont="1" applyFill="1" applyBorder="1" applyAlignment="1" applyProtection="1">
      <alignment horizontal="left" vertical="center"/>
    </xf>
    <xf numFmtId="0" fontId="15" fillId="0" borderId="64" xfId="0" applyFont="1" applyFill="1" applyBorder="1" applyAlignment="1" applyProtection="1">
      <alignment horizontal="left" vertical="center" indent="1"/>
    </xf>
    <xf numFmtId="176" fontId="15" fillId="0" borderId="70" xfId="0" applyNumberFormat="1" applyFont="1" applyFill="1" applyBorder="1" applyAlignment="1" applyProtection="1">
      <alignment horizontal="left" vertical="center"/>
    </xf>
    <xf numFmtId="0" fontId="15" fillId="4" borderId="28" xfId="0" applyFont="1" applyFill="1" applyBorder="1" applyAlignment="1" applyProtection="1">
      <alignment horizontal="center" vertical="center"/>
    </xf>
    <xf numFmtId="0" fontId="25" fillId="0" borderId="0" xfId="0" applyFont="1" applyBorder="1" applyAlignment="1" applyProtection="1">
      <alignment horizontal="center" vertical="center" shrinkToFit="1"/>
      <protection hidden="1"/>
    </xf>
    <xf numFmtId="0" fontId="15" fillId="4" borderId="33" xfId="0" applyFont="1" applyFill="1" applyBorder="1" applyAlignment="1" applyProtection="1">
      <alignment horizontal="center" vertical="center"/>
    </xf>
    <xf numFmtId="0" fontId="15" fillId="4" borderId="32" xfId="0" applyFont="1" applyFill="1" applyBorder="1" applyAlignment="1" applyProtection="1">
      <alignment horizontal="center" vertical="center"/>
    </xf>
    <xf numFmtId="181" fontId="15" fillId="0" borderId="65" xfId="0" applyNumberFormat="1" applyFont="1" applyFill="1" applyBorder="1" applyAlignment="1" applyProtection="1">
      <alignment vertical="center" shrinkToFit="1"/>
      <protection hidden="1"/>
    </xf>
    <xf numFmtId="176" fontId="15" fillId="0" borderId="50" xfId="0" applyNumberFormat="1" applyFont="1" applyFill="1" applyBorder="1" applyAlignment="1" applyProtection="1">
      <alignment vertical="center"/>
    </xf>
    <xf numFmtId="176" fontId="15" fillId="0" borderId="52" xfId="0" applyNumberFormat="1" applyFont="1" applyFill="1" applyBorder="1" applyAlignment="1" applyProtection="1">
      <alignment vertical="center"/>
    </xf>
    <xf numFmtId="176" fontId="15" fillId="0" borderId="69" xfId="0" applyNumberFormat="1" applyFont="1" applyFill="1" applyBorder="1" applyAlignment="1" applyProtection="1">
      <alignment vertical="center"/>
    </xf>
    <xf numFmtId="181" fontId="15" fillId="0" borderId="73" xfId="0" applyNumberFormat="1" applyFont="1" applyFill="1" applyBorder="1" applyAlignment="1" applyProtection="1">
      <alignment horizontal="center" vertical="center"/>
      <protection hidden="1"/>
    </xf>
    <xf numFmtId="181" fontId="15" fillId="0" borderId="6" xfId="0" applyNumberFormat="1" applyFont="1" applyFill="1" applyBorder="1" applyAlignment="1" applyProtection="1">
      <alignment horizontal="center" vertical="center"/>
      <protection hidden="1"/>
    </xf>
    <xf numFmtId="0" fontId="15" fillId="0" borderId="63" xfId="0" applyFont="1" applyFill="1" applyBorder="1" applyAlignment="1" applyProtection="1">
      <alignment horizontal="left" vertical="center" indent="1"/>
    </xf>
    <xf numFmtId="0" fontId="12" fillId="0" borderId="8" xfId="0" applyFont="1" applyBorder="1" applyAlignment="1" applyProtection="1">
      <alignment vertical="center"/>
      <protection hidden="1"/>
    </xf>
    <xf numFmtId="0" fontId="12" fillId="0" borderId="9" xfId="0" applyFont="1" applyBorder="1" applyAlignment="1" applyProtection="1">
      <alignment vertical="center"/>
      <protection hidden="1"/>
    </xf>
    <xf numFmtId="0" fontId="12" fillId="0" borderId="17" xfId="0" applyFont="1" applyBorder="1" applyAlignment="1" applyProtection="1">
      <alignment vertical="center"/>
      <protection hidden="1"/>
    </xf>
    <xf numFmtId="0" fontId="12" fillId="0" borderId="12" xfId="0" applyFont="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7" xfId="0" applyFont="1" applyBorder="1" applyAlignment="1" applyProtection="1">
      <alignment vertical="center"/>
      <protection hidden="1"/>
    </xf>
    <xf numFmtId="177" fontId="15" fillId="3" borderId="28" xfId="0" applyNumberFormat="1" applyFont="1" applyFill="1" applyBorder="1" applyAlignment="1" applyProtection="1">
      <alignment horizontal="left" vertical="center"/>
    </xf>
    <xf numFmtId="0" fontId="15" fillId="4" borderId="28" xfId="0" applyFont="1" applyFill="1" applyBorder="1" applyAlignment="1" applyProtection="1">
      <alignment horizontal="center" vertical="center"/>
    </xf>
    <xf numFmtId="3" fontId="15" fillId="5" borderId="29" xfId="0" applyNumberFormat="1" applyFont="1" applyFill="1" applyBorder="1" applyAlignment="1" applyProtection="1">
      <alignment horizontal="left" vertical="center"/>
      <protection locked="0"/>
    </xf>
    <xf numFmtId="3" fontId="15" fillId="5" borderId="35" xfId="0" applyNumberFormat="1" applyFont="1" applyFill="1" applyBorder="1" applyAlignment="1" applyProtection="1">
      <alignment horizontal="left" vertical="center"/>
      <protection locked="0"/>
    </xf>
    <xf numFmtId="3" fontId="15" fillId="5" borderId="34" xfId="0" applyNumberFormat="1" applyFont="1" applyFill="1" applyBorder="1" applyAlignment="1" applyProtection="1">
      <alignment horizontal="left" vertical="center"/>
      <protection locked="0"/>
    </xf>
    <xf numFmtId="0" fontId="15" fillId="4" borderId="1"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6" xfId="0" applyFont="1" applyFill="1" applyBorder="1" applyAlignment="1" applyProtection="1">
      <alignment horizontal="center" vertical="center" wrapText="1"/>
    </xf>
    <xf numFmtId="0" fontId="15" fillId="4" borderId="23" xfId="0" applyFont="1" applyFill="1" applyBorder="1" applyAlignment="1" applyProtection="1">
      <alignment horizontal="center" vertical="center" wrapText="1"/>
    </xf>
    <xf numFmtId="0" fontId="15" fillId="5" borderId="29" xfId="0" applyFont="1" applyFill="1" applyBorder="1" applyAlignment="1" applyProtection="1">
      <alignment horizontal="left" vertical="center" shrinkToFit="1"/>
      <protection locked="0"/>
    </xf>
    <xf numFmtId="0" fontId="15" fillId="5" borderId="35" xfId="0" applyFont="1" applyFill="1" applyBorder="1" applyAlignment="1" applyProtection="1">
      <alignment horizontal="left" vertical="center" shrinkToFit="1"/>
      <protection locked="0"/>
    </xf>
    <xf numFmtId="0" fontId="15" fillId="5" borderId="34" xfId="0" applyFont="1" applyFill="1" applyBorder="1" applyAlignment="1" applyProtection="1">
      <alignment horizontal="left" vertical="center" shrinkToFit="1"/>
      <protection locked="0"/>
    </xf>
    <xf numFmtId="177" fontId="15" fillId="5" borderId="28" xfId="0" applyNumberFormat="1" applyFont="1" applyFill="1" applyBorder="1" applyAlignment="1" applyProtection="1">
      <alignment horizontal="left" vertical="center" shrinkToFit="1"/>
      <protection locked="0"/>
    </xf>
    <xf numFmtId="177" fontId="15" fillId="0" borderId="28" xfId="0" applyNumberFormat="1" applyFont="1" applyFill="1" applyBorder="1" applyAlignment="1" applyProtection="1">
      <alignment horizontal="left" vertical="center" shrinkToFit="1"/>
    </xf>
    <xf numFmtId="0" fontId="15" fillId="5" borderId="29" xfId="0" applyFont="1" applyFill="1" applyBorder="1" applyAlignment="1" applyProtection="1">
      <alignment horizontal="left" vertical="center"/>
      <protection locked="0"/>
    </xf>
    <xf numFmtId="0" fontId="15" fillId="5" borderId="35"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4" borderId="32" xfId="0" applyFont="1" applyFill="1" applyBorder="1" applyAlignment="1" applyProtection="1">
      <alignment horizontal="center" vertical="center" wrapText="1"/>
    </xf>
    <xf numFmtId="0" fontId="15" fillId="4" borderId="21" xfId="0" applyFont="1" applyFill="1" applyBorder="1" applyAlignment="1" applyProtection="1">
      <alignment horizontal="center" vertical="center" wrapText="1"/>
    </xf>
    <xf numFmtId="0" fontId="15" fillId="4" borderId="33"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xf>
    <xf numFmtId="0" fontId="15" fillId="4" borderId="23" xfId="0" applyFont="1" applyFill="1" applyBorder="1" applyAlignment="1" applyProtection="1">
      <alignment horizontal="center" vertical="center"/>
    </xf>
    <xf numFmtId="177" fontId="15" fillId="5" borderId="29" xfId="0" applyNumberFormat="1" applyFont="1" applyFill="1" applyBorder="1" applyAlignment="1" applyProtection="1">
      <alignment horizontal="left" vertical="center"/>
      <protection locked="0"/>
    </xf>
    <xf numFmtId="177" fontId="15" fillId="5" borderId="35" xfId="0" applyNumberFormat="1" applyFont="1" applyFill="1" applyBorder="1" applyAlignment="1" applyProtection="1">
      <alignment horizontal="left" vertical="center"/>
      <protection locked="0"/>
    </xf>
    <xf numFmtId="177" fontId="15" fillId="5" borderId="34" xfId="0" applyNumberFormat="1" applyFont="1" applyFill="1" applyBorder="1" applyAlignment="1" applyProtection="1">
      <alignment horizontal="left" vertical="center"/>
      <protection locked="0"/>
    </xf>
    <xf numFmtId="0" fontId="15" fillId="5" borderId="0" xfId="0" applyFont="1" applyFill="1" applyProtection="1">
      <alignment vertical="center"/>
      <protection locked="0"/>
    </xf>
    <xf numFmtId="0" fontId="25" fillId="0" borderId="0" xfId="0" applyFont="1" applyBorder="1" applyAlignment="1" applyProtection="1">
      <alignment horizontal="center" vertical="center" shrinkToFit="1"/>
      <protection hidden="1"/>
    </xf>
    <xf numFmtId="0" fontId="15" fillId="4" borderId="32" xfId="0" applyFont="1" applyFill="1" applyBorder="1" applyAlignment="1" applyProtection="1">
      <alignment horizontal="center" vertical="center"/>
    </xf>
    <xf numFmtId="0" fontId="15" fillId="4" borderId="21" xfId="0" applyFont="1" applyFill="1" applyBorder="1" applyAlignment="1" applyProtection="1">
      <alignment horizontal="center" vertical="center"/>
    </xf>
    <xf numFmtId="0" fontId="15" fillId="4" borderId="33" xfId="0" applyFont="1" applyFill="1" applyBorder="1" applyAlignment="1" applyProtection="1">
      <alignment horizontal="center" vertical="center"/>
    </xf>
    <xf numFmtId="0" fontId="15" fillId="5" borderId="29" xfId="0" applyNumberFormat="1" applyFont="1" applyFill="1" applyBorder="1" applyAlignment="1" applyProtection="1">
      <alignment horizontal="left" vertical="center"/>
      <protection locked="0"/>
    </xf>
    <xf numFmtId="0" fontId="15" fillId="5" borderId="35" xfId="0" applyNumberFormat="1" applyFont="1" applyFill="1" applyBorder="1" applyAlignment="1" applyProtection="1">
      <alignment horizontal="left" vertical="center"/>
      <protection locked="0"/>
    </xf>
    <xf numFmtId="0" fontId="15" fillId="5" borderId="34" xfId="0" applyNumberFormat="1" applyFont="1" applyFill="1" applyBorder="1" applyAlignment="1" applyProtection="1">
      <alignment horizontal="left" vertical="center"/>
      <protection locked="0"/>
    </xf>
    <xf numFmtId="0" fontId="28" fillId="5" borderId="0" xfId="0" applyFont="1" applyFill="1" applyBorder="1" applyAlignment="1" applyProtection="1">
      <alignment horizontal="center" vertical="center"/>
    </xf>
    <xf numFmtId="181" fontId="15" fillId="5" borderId="29" xfId="0" applyNumberFormat="1" applyFont="1" applyFill="1" applyBorder="1" applyAlignment="1" applyProtection="1">
      <alignment horizontal="left" vertical="center" shrinkToFit="1"/>
      <protection locked="0"/>
    </xf>
    <xf numFmtId="181" fontId="15" fillId="5" borderId="35" xfId="0" applyNumberFormat="1" applyFont="1" applyFill="1" applyBorder="1" applyAlignment="1" applyProtection="1">
      <alignment horizontal="left" vertical="center" shrinkToFit="1"/>
      <protection locked="0"/>
    </xf>
    <xf numFmtId="181" fontId="15" fillId="5" borderId="34" xfId="0" applyNumberFormat="1" applyFont="1" applyFill="1" applyBorder="1" applyAlignment="1" applyProtection="1">
      <alignment horizontal="left" vertical="center" shrinkToFit="1"/>
      <protection locked="0"/>
    </xf>
    <xf numFmtId="0" fontId="15" fillId="5" borderId="29" xfId="0" applyFont="1" applyFill="1" applyBorder="1" applyProtection="1">
      <alignment vertical="center"/>
      <protection locked="0"/>
    </xf>
    <xf numFmtId="0" fontId="15" fillId="5" borderId="35" xfId="0" applyFont="1" applyFill="1" applyBorder="1" applyProtection="1">
      <alignment vertical="center"/>
      <protection locked="0"/>
    </xf>
    <xf numFmtId="0" fontId="15" fillId="5" borderId="34" xfId="0" applyFont="1" applyFill="1" applyBorder="1" applyProtection="1">
      <alignment vertical="center"/>
      <protection locked="0"/>
    </xf>
    <xf numFmtId="0" fontId="15" fillId="5" borderId="28" xfId="0" applyFont="1" applyFill="1" applyBorder="1" applyAlignment="1" applyProtection="1">
      <alignment horizontal="left" vertical="center" wrapText="1"/>
      <protection locked="0"/>
    </xf>
    <xf numFmtId="0" fontId="15" fillId="4" borderId="29" xfId="0" applyFont="1" applyFill="1" applyBorder="1" applyAlignment="1" applyProtection="1">
      <alignment horizontal="center" vertical="center"/>
    </xf>
    <xf numFmtId="0" fontId="15" fillId="4" borderId="34" xfId="0" applyFont="1" applyFill="1" applyBorder="1" applyAlignment="1" applyProtection="1">
      <alignment horizontal="center" vertical="center"/>
    </xf>
    <xf numFmtId="182" fontId="15" fillId="5" borderId="29" xfId="0" applyNumberFormat="1" applyFont="1" applyFill="1" applyBorder="1" applyAlignment="1" applyProtection="1">
      <alignment horizontal="left" vertical="center"/>
      <protection locked="0"/>
    </xf>
    <xf numFmtId="182" fontId="15" fillId="5" borderId="35" xfId="0" applyNumberFormat="1" applyFont="1" applyFill="1" applyBorder="1" applyAlignment="1" applyProtection="1">
      <alignment horizontal="left" vertical="center"/>
      <protection locked="0"/>
    </xf>
    <xf numFmtId="182" fontId="15" fillId="5" borderId="34" xfId="0" applyNumberFormat="1" applyFont="1" applyFill="1" applyBorder="1" applyAlignment="1" applyProtection="1">
      <alignment horizontal="left" vertical="center"/>
      <protection locked="0"/>
    </xf>
    <xf numFmtId="0" fontId="15" fillId="2" borderId="29"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5" fillId="6" borderId="29" xfId="0" applyFont="1" applyFill="1" applyBorder="1" applyAlignment="1" applyProtection="1">
      <alignment horizontal="center" vertical="center"/>
      <protection locked="0"/>
    </xf>
    <xf numFmtId="0" fontId="15" fillId="6" borderId="34" xfId="0" applyFont="1" applyFill="1" applyBorder="1" applyAlignment="1" applyProtection="1">
      <alignment horizontal="center" vertical="center"/>
      <protection locked="0"/>
    </xf>
    <xf numFmtId="0" fontId="15" fillId="0" borderId="64" xfId="0" applyFont="1" applyBorder="1" applyAlignment="1" applyProtection="1">
      <alignment horizontal="left" vertical="center" wrapText="1"/>
    </xf>
    <xf numFmtId="0" fontId="15" fillId="0" borderId="31" xfId="0" applyFont="1" applyBorder="1" applyAlignment="1" applyProtection="1">
      <alignment horizontal="left" vertical="center" wrapText="1"/>
    </xf>
    <xf numFmtId="0" fontId="15" fillId="0" borderId="48" xfId="0" applyFont="1" applyFill="1" applyBorder="1" applyAlignment="1" applyProtection="1">
      <alignment horizontal="left" vertical="center" wrapText="1"/>
    </xf>
    <xf numFmtId="0" fontId="15" fillId="0" borderId="49" xfId="0" applyFont="1" applyFill="1" applyBorder="1" applyAlignment="1" applyProtection="1">
      <alignment horizontal="left" vertical="center" wrapText="1"/>
    </xf>
    <xf numFmtId="0" fontId="15" fillId="0" borderId="50" xfId="0" applyFont="1" applyFill="1" applyBorder="1" applyAlignment="1" applyProtection="1">
      <alignment horizontal="left" vertical="center" wrapText="1"/>
    </xf>
    <xf numFmtId="0" fontId="15" fillId="0" borderId="51"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xf>
    <xf numFmtId="0" fontId="15" fillId="0" borderId="52"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22" xfId="0" applyFont="1" applyFill="1" applyBorder="1" applyAlignment="1" applyProtection="1">
      <alignment horizontal="center" vertical="center"/>
    </xf>
    <xf numFmtId="0" fontId="15" fillId="6" borderId="29" xfId="0" applyFont="1" applyFill="1" applyBorder="1" applyAlignment="1" applyProtection="1">
      <alignment horizontal="center" vertical="center"/>
      <protection locked="0" hidden="1"/>
    </xf>
    <xf numFmtId="0" fontId="15" fillId="6" borderId="35" xfId="0" applyFont="1" applyFill="1" applyBorder="1" applyAlignment="1" applyProtection="1">
      <alignment horizontal="center" vertical="center"/>
      <protection locked="0" hidden="1"/>
    </xf>
    <xf numFmtId="0" fontId="15" fillId="6" borderId="34" xfId="0" applyFont="1" applyFill="1" applyBorder="1" applyAlignment="1" applyProtection="1">
      <alignment horizontal="center" vertical="center"/>
      <protection locked="0" hidden="1"/>
    </xf>
    <xf numFmtId="0" fontId="23" fillId="7" borderId="0"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15" fillId="6" borderId="29" xfId="0" applyNumberFormat="1" applyFont="1" applyFill="1" applyBorder="1" applyAlignment="1" applyProtection="1">
      <alignment horizontal="center" vertical="center"/>
      <protection locked="0"/>
    </xf>
    <xf numFmtId="0" fontId="15" fillId="6" borderId="35" xfId="0" applyNumberFormat="1" applyFont="1" applyFill="1" applyBorder="1" applyAlignment="1" applyProtection="1">
      <alignment horizontal="center" vertical="center"/>
      <protection locked="0"/>
    </xf>
    <xf numFmtId="0" fontId="15" fillId="6" borderId="34" xfId="0" applyNumberFormat="1" applyFont="1" applyFill="1" applyBorder="1" applyAlignment="1" applyProtection="1">
      <alignment horizontal="center" vertical="center"/>
      <protection locked="0"/>
    </xf>
    <xf numFmtId="0" fontId="19" fillId="5" borderId="56" xfId="4" applyFont="1" applyFill="1" applyBorder="1" applyAlignment="1" applyProtection="1">
      <alignment horizontal="left" vertical="center" wrapText="1" indent="5"/>
    </xf>
    <xf numFmtId="0" fontId="19" fillId="5" borderId="55" xfId="4" applyFont="1" applyFill="1" applyBorder="1" applyAlignment="1" applyProtection="1">
      <alignment horizontal="left" vertical="center" wrapText="1" indent="5"/>
    </xf>
    <xf numFmtId="0" fontId="19" fillId="5" borderId="57" xfId="4" applyFont="1" applyFill="1" applyBorder="1" applyAlignment="1" applyProtection="1">
      <alignment horizontal="left" vertical="center" wrapText="1" indent="5"/>
    </xf>
    <xf numFmtId="0" fontId="19" fillId="5" borderId="60" xfId="4" applyFont="1" applyFill="1" applyBorder="1" applyAlignment="1" applyProtection="1">
      <alignment horizontal="left" vertical="center" wrapText="1" indent="5"/>
    </xf>
    <xf numFmtId="0" fontId="19" fillId="5" borderId="59" xfId="4" applyFont="1" applyFill="1" applyBorder="1" applyAlignment="1" applyProtection="1">
      <alignment horizontal="left" vertical="center" wrapText="1" indent="5"/>
    </xf>
    <xf numFmtId="0" fontId="19" fillId="5" borderId="61" xfId="4" applyFont="1" applyFill="1" applyBorder="1" applyAlignment="1" applyProtection="1">
      <alignment horizontal="left" vertical="center" wrapText="1" indent="5"/>
    </xf>
    <xf numFmtId="0" fontId="15" fillId="0" borderId="68" xfId="0" applyFont="1" applyFill="1" applyBorder="1" applyAlignment="1" applyProtection="1">
      <alignment horizontal="center" vertical="center"/>
    </xf>
    <xf numFmtId="0" fontId="15" fillId="0" borderId="66" xfId="0" applyFont="1" applyFill="1" applyBorder="1" applyAlignment="1" applyProtection="1">
      <alignment horizontal="center" vertical="center"/>
    </xf>
    <xf numFmtId="0" fontId="15" fillId="0" borderId="69" xfId="0" applyFont="1" applyFill="1" applyBorder="1" applyAlignment="1" applyProtection="1">
      <alignment horizontal="center" vertical="center"/>
    </xf>
    <xf numFmtId="176" fontId="15" fillId="0" borderId="70" xfId="0" applyNumberFormat="1" applyFont="1" applyFill="1" applyBorder="1" applyAlignment="1" applyProtection="1">
      <alignment horizontal="left" vertical="center"/>
    </xf>
    <xf numFmtId="0" fontId="15" fillId="0" borderId="66"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69" xfId="0" applyFont="1" applyFill="1" applyBorder="1" applyAlignment="1" applyProtection="1">
      <alignment horizontal="left" vertical="center" wrapText="1"/>
    </xf>
    <xf numFmtId="176" fontId="15" fillId="5" borderId="36" xfId="0" applyNumberFormat="1" applyFont="1" applyFill="1" applyBorder="1" applyAlignment="1" applyProtection="1">
      <alignment horizontal="left" vertical="center"/>
      <protection locked="0"/>
    </xf>
    <xf numFmtId="176" fontId="15" fillId="5" borderId="37" xfId="0" applyNumberFormat="1" applyFont="1" applyFill="1" applyBorder="1" applyAlignment="1" applyProtection="1">
      <alignment horizontal="left" vertical="center"/>
      <protection locked="0"/>
    </xf>
    <xf numFmtId="176" fontId="15" fillId="5" borderId="47" xfId="0" applyNumberFormat="1" applyFont="1" applyFill="1" applyBorder="1" applyAlignment="1" applyProtection="1">
      <alignment horizontal="left" vertical="center"/>
      <protection locked="0"/>
    </xf>
    <xf numFmtId="0" fontId="29" fillId="0" borderId="54" xfId="4" applyFont="1" applyBorder="1" applyAlignment="1" applyProtection="1">
      <alignment horizontal="left" indent="1"/>
    </xf>
    <xf numFmtId="0" fontId="29" fillId="0" borderId="55" xfId="4" applyFont="1" applyBorder="1" applyAlignment="1" applyProtection="1">
      <alignment horizontal="left" indent="1"/>
    </xf>
    <xf numFmtId="0" fontId="27" fillId="0" borderId="58" xfId="0" applyFont="1" applyBorder="1" applyAlignment="1" applyProtection="1">
      <alignment horizontal="left" vertical="top" wrapText="1" indent="1"/>
    </xf>
    <xf numFmtId="0" fontId="27" fillId="0" borderId="59" xfId="0" applyFont="1" applyBorder="1" applyAlignment="1" applyProtection="1">
      <alignment horizontal="left" vertical="top" wrapText="1" indent="1"/>
    </xf>
    <xf numFmtId="49" fontId="15" fillId="5" borderId="29" xfId="0" applyNumberFormat="1" applyFont="1" applyFill="1" applyBorder="1" applyAlignment="1" applyProtection="1">
      <alignment horizontal="left" vertical="center"/>
      <protection locked="0"/>
    </xf>
    <xf numFmtId="49" fontId="15" fillId="5" borderId="35" xfId="0" applyNumberFormat="1" applyFont="1" applyFill="1" applyBorder="1" applyAlignment="1" applyProtection="1">
      <alignment horizontal="left" vertical="center"/>
      <protection locked="0"/>
    </xf>
    <xf numFmtId="49" fontId="15" fillId="5" borderId="34" xfId="0" applyNumberFormat="1" applyFont="1" applyFill="1" applyBorder="1" applyAlignment="1" applyProtection="1">
      <alignment horizontal="left" vertical="center"/>
      <protection locked="0"/>
    </xf>
    <xf numFmtId="176" fontId="15" fillId="5" borderId="23" xfId="0" applyNumberFormat="1" applyFont="1" applyFill="1" applyBorder="1" applyAlignment="1" applyProtection="1">
      <alignment horizontal="left" vertical="center"/>
      <protection locked="0"/>
    </xf>
    <xf numFmtId="176" fontId="15" fillId="5" borderId="19" xfId="0" applyNumberFormat="1" applyFont="1" applyFill="1" applyBorder="1" applyAlignment="1" applyProtection="1">
      <alignment horizontal="left" vertical="center"/>
      <protection locked="0"/>
    </xf>
    <xf numFmtId="176" fontId="15" fillId="5" borderId="22" xfId="0" applyNumberFormat="1" applyFont="1" applyFill="1" applyBorder="1" applyAlignment="1" applyProtection="1">
      <alignment horizontal="left" vertical="center"/>
      <protection locked="0"/>
    </xf>
    <xf numFmtId="0" fontId="7" fillId="0" borderId="37" xfId="0" applyNumberFormat="1" applyFont="1" applyBorder="1" applyAlignment="1" applyProtection="1">
      <alignment horizontal="left" vertical="center"/>
      <protection hidden="1"/>
    </xf>
    <xf numFmtId="183" fontId="7" fillId="0" borderId="37" xfId="0" applyNumberFormat="1" applyFont="1" applyBorder="1" applyAlignment="1" applyProtection="1">
      <alignment horizontal="left" vertical="center"/>
      <protection hidden="1"/>
    </xf>
    <xf numFmtId="0" fontId="10" fillId="0" borderId="42"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38" fontId="7" fillId="0" borderId="42" xfId="5" applyFont="1" applyBorder="1" applyAlignment="1" applyProtection="1">
      <alignment horizontal="left" vertical="center" indent="1" shrinkToFit="1"/>
      <protection hidden="1"/>
    </xf>
    <xf numFmtId="38" fontId="7" fillId="0" borderId="40" xfId="5" applyFont="1" applyBorder="1" applyAlignment="1" applyProtection="1">
      <alignment horizontal="left" vertical="center" indent="1" shrinkToFit="1"/>
      <protection hidden="1"/>
    </xf>
    <xf numFmtId="0" fontId="7" fillId="0" borderId="12" xfId="0" applyNumberFormat="1" applyFont="1" applyBorder="1" applyAlignment="1" applyProtection="1">
      <alignment horizontal="left" vertical="center" indent="1"/>
      <protection hidden="1"/>
    </xf>
    <xf numFmtId="0" fontId="7" fillId="0" borderId="0" xfId="0" applyNumberFormat="1" applyFont="1" applyBorder="1" applyAlignment="1" applyProtection="1">
      <alignment horizontal="left" vertical="center" indent="1"/>
      <protection hidden="1"/>
    </xf>
    <xf numFmtId="0" fontId="10" fillId="0" borderId="8" xfId="0" applyNumberFormat="1" applyFont="1" applyFill="1" applyBorder="1" applyAlignment="1" applyProtection="1">
      <alignment horizontal="distributed" vertical="center" indent="1"/>
      <protection hidden="1"/>
    </xf>
    <xf numFmtId="0" fontId="10" fillId="0" borderId="9" xfId="0" applyNumberFormat="1" applyFont="1" applyFill="1" applyBorder="1" applyAlignment="1" applyProtection="1">
      <alignment horizontal="distributed" vertical="center" indent="1"/>
      <protection hidden="1"/>
    </xf>
    <xf numFmtId="0" fontId="6" fillId="0" borderId="0" xfId="0" applyNumberFormat="1" applyFont="1" applyBorder="1" applyAlignment="1" applyProtection="1">
      <alignment horizontal="center" vertical="center"/>
      <protection hidden="1"/>
    </xf>
    <xf numFmtId="0" fontId="6" fillId="0" borderId="14" xfId="0" applyNumberFormat="1" applyFont="1" applyFill="1" applyBorder="1" applyAlignment="1" applyProtection="1">
      <alignment horizontal="center" vertical="center" shrinkToFit="1"/>
      <protection hidden="1"/>
    </xf>
    <xf numFmtId="0" fontId="6" fillId="0" borderId="16" xfId="0" applyFont="1" applyBorder="1" applyAlignment="1" applyProtection="1">
      <alignment horizontal="left" vertical="center" indent="2" shrinkToFit="1"/>
      <protection hidden="1"/>
    </xf>
    <xf numFmtId="0" fontId="6" fillId="0" borderId="14" xfId="0" applyFont="1" applyBorder="1" applyAlignment="1" applyProtection="1">
      <alignment horizontal="left" vertical="center" indent="2" shrinkToFit="1"/>
      <protection hidden="1"/>
    </xf>
    <xf numFmtId="0" fontId="6" fillId="0" borderId="13" xfId="0" applyFont="1" applyBorder="1" applyAlignment="1" applyProtection="1">
      <alignment horizontal="left" vertical="center" indent="2" shrinkToFit="1"/>
      <protection hidden="1"/>
    </xf>
    <xf numFmtId="0" fontId="11" fillId="0" borderId="0" xfId="0" applyFont="1" applyFill="1" applyBorder="1" applyAlignment="1" applyProtection="1">
      <alignment horizontal="left" vertical="top" shrinkToFit="1"/>
      <protection hidden="1"/>
    </xf>
    <xf numFmtId="0" fontId="11" fillId="0" borderId="4" xfId="0" applyFont="1" applyFill="1" applyBorder="1" applyAlignment="1" applyProtection="1">
      <alignment horizontal="left" vertical="top" shrinkToFit="1"/>
      <protection hidden="1"/>
    </xf>
    <xf numFmtId="183" fontId="8" fillId="0" borderId="19" xfId="0" applyNumberFormat="1" applyFont="1" applyFill="1" applyBorder="1" applyAlignment="1" applyProtection="1">
      <alignment horizontal="left" vertical="center" shrinkToFit="1"/>
      <protection hidden="1"/>
    </xf>
    <xf numFmtId="183" fontId="7" fillId="0" borderId="19" xfId="0" applyNumberFormat="1" applyFont="1" applyFill="1" applyBorder="1" applyAlignment="1" applyProtection="1">
      <alignment horizontal="center" vertical="center" shrinkToFit="1"/>
      <protection hidden="1"/>
    </xf>
    <xf numFmtId="0" fontId="6" fillId="0" borderId="40" xfId="0" applyFont="1" applyBorder="1" applyAlignment="1" applyProtection="1">
      <alignment horizontal="center" vertical="center"/>
      <protection hidden="1"/>
    </xf>
    <xf numFmtId="183" fontId="7" fillId="0" borderId="40" xfId="0" applyNumberFormat="1" applyFont="1" applyFill="1" applyBorder="1" applyAlignment="1" applyProtection="1">
      <alignment horizontal="left" vertical="center" shrinkToFit="1"/>
      <protection hidden="1"/>
    </xf>
    <xf numFmtId="182" fontId="6" fillId="0" borderId="40" xfId="0" applyNumberFormat="1" applyFont="1" applyFill="1" applyBorder="1" applyAlignment="1" applyProtection="1">
      <alignment horizontal="center" vertical="center"/>
      <protection hidden="1"/>
    </xf>
    <xf numFmtId="182" fontId="6" fillId="0" borderId="43" xfId="0" applyNumberFormat="1" applyFont="1" applyFill="1" applyBorder="1" applyAlignment="1" applyProtection="1">
      <alignment horizontal="center" vertical="center"/>
      <protection hidden="1"/>
    </xf>
    <xf numFmtId="0" fontId="6" fillId="0" borderId="42" xfId="0" applyFont="1" applyBorder="1" applyAlignment="1" applyProtection="1">
      <alignment horizontal="center" vertical="center" shrinkToFit="1"/>
      <protection hidden="1"/>
    </xf>
    <xf numFmtId="0" fontId="6" fillId="0" borderId="40" xfId="0" applyFont="1" applyBorder="1" applyAlignment="1" applyProtection="1">
      <alignment horizontal="center" vertical="center" shrinkToFit="1"/>
      <protection hidden="1"/>
    </xf>
    <xf numFmtId="0" fontId="6" fillId="0" borderId="40" xfId="0" applyNumberFormat="1" applyFont="1" applyBorder="1" applyAlignment="1" applyProtection="1">
      <alignment horizontal="right" vertical="center"/>
      <protection hidden="1"/>
    </xf>
    <xf numFmtId="0" fontId="14" fillId="0" borderId="1" xfId="4" applyFont="1" applyBorder="1" applyAlignment="1" applyProtection="1">
      <alignment horizontal="left" indent="1"/>
      <protection hidden="1"/>
    </xf>
    <xf numFmtId="0" fontId="14" fillId="0" borderId="3" xfId="4" applyFont="1" applyBorder="1" applyAlignment="1" applyProtection="1">
      <alignment horizontal="left" indent="1"/>
      <protection hidden="1"/>
    </xf>
    <xf numFmtId="0" fontId="2" fillId="6" borderId="3" xfId="0" applyFont="1" applyFill="1" applyBorder="1" applyAlignment="1" applyProtection="1">
      <alignment horizontal="left" vertical="center" indent="1"/>
      <protection hidden="1"/>
    </xf>
    <xf numFmtId="0" fontId="2" fillId="6" borderId="2" xfId="0" applyFont="1" applyFill="1" applyBorder="1" applyAlignment="1" applyProtection="1">
      <alignment horizontal="left" vertical="center" indent="1"/>
      <protection hidden="1"/>
    </xf>
    <xf numFmtId="0" fontId="2" fillId="6" borderId="19" xfId="0" applyFont="1" applyFill="1" applyBorder="1" applyAlignment="1" applyProtection="1">
      <alignment horizontal="left" vertical="center" indent="1"/>
      <protection hidden="1"/>
    </xf>
    <xf numFmtId="0" fontId="2" fillId="6" borderId="22" xfId="0" applyFont="1" applyFill="1" applyBorder="1" applyAlignment="1" applyProtection="1">
      <alignment horizontal="left" vertical="center" indent="1"/>
      <protection hidden="1"/>
    </xf>
    <xf numFmtId="0" fontId="8" fillId="4" borderId="44" xfId="0" applyFont="1" applyFill="1" applyBorder="1" applyAlignment="1" applyProtection="1">
      <alignment horizontal="center" vertical="center"/>
      <protection hidden="1"/>
    </xf>
    <xf numFmtId="0" fontId="8" fillId="4" borderId="40" xfId="0" applyFont="1" applyFill="1" applyBorder="1" applyAlignment="1" applyProtection="1">
      <alignment horizontal="center" vertical="center"/>
      <protection hidden="1"/>
    </xf>
    <xf numFmtId="177" fontId="6" fillId="0" borderId="40" xfId="0" applyNumberFormat="1" applyFont="1" applyFill="1" applyBorder="1" applyAlignment="1" applyProtection="1">
      <alignment horizontal="center" vertical="center"/>
      <protection hidden="1"/>
    </xf>
    <xf numFmtId="0" fontId="11" fillId="0" borderId="74" xfId="0" applyFont="1" applyBorder="1" applyAlignment="1" applyProtection="1">
      <alignment horizontal="center" vertical="center" shrinkToFit="1"/>
      <protection hidden="1"/>
    </xf>
    <xf numFmtId="0" fontId="11" fillId="0" borderId="45" xfId="0" applyFont="1" applyBorder="1" applyAlignment="1" applyProtection="1">
      <alignment horizontal="center" vertical="center" shrinkToFit="1"/>
      <protection hidden="1"/>
    </xf>
    <xf numFmtId="0" fontId="7" fillId="0" borderId="42" xfId="0" applyFont="1" applyBorder="1" applyAlignment="1" applyProtection="1">
      <alignment horizontal="left" vertical="center" indent="1" shrinkToFit="1"/>
      <protection hidden="1"/>
    </xf>
    <xf numFmtId="0" fontId="7" fillId="0" borderId="40" xfId="0" applyFont="1" applyBorder="1" applyAlignment="1" applyProtection="1">
      <alignment horizontal="left" vertical="center" indent="1" shrinkToFit="1"/>
      <protection hidden="1"/>
    </xf>
    <xf numFmtId="0" fontId="7" fillId="0" borderId="43" xfId="0" applyFont="1" applyBorder="1" applyAlignment="1" applyProtection="1">
      <alignment horizontal="left" vertical="center" indent="1" shrinkToFit="1"/>
      <protection hidden="1"/>
    </xf>
    <xf numFmtId="0" fontId="7" fillId="4" borderId="36" xfId="0" applyFont="1" applyFill="1" applyBorder="1" applyAlignment="1" applyProtection="1">
      <alignment horizontal="distributed" vertical="center" indent="1"/>
      <protection hidden="1"/>
    </xf>
    <xf numFmtId="0" fontId="7" fillId="4" borderId="37" xfId="0" applyFont="1" applyFill="1" applyBorder="1" applyAlignment="1" applyProtection="1">
      <alignment horizontal="distributed" vertical="center" indent="1"/>
      <protection hidden="1"/>
    </xf>
    <xf numFmtId="0" fontId="7" fillId="4" borderId="38" xfId="0" applyFont="1" applyFill="1" applyBorder="1" applyAlignment="1" applyProtection="1">
      <alignment horizontal="distributed" vertical="center" indent="1"/>
      <protection hidden="1"/>
    </xf>
    <xf numFmtId="0" fontId="7" fillId="4" borderId="39" xfId="0" applyFont="1" applyFill="1" applyBorder="1" applyAlignment="1" applyProtection="1">
      <alignment horizontal="distributed" vertical="center" indent="1"/>
      <protection hidden="1"/>
    </xf>
    <xf numFmtId="0" fontId="7" fillId="4" borderId="40" xfId="0" applyFont="1" applyFill="1" applyBorder="1" applyAlignment="1" applyProtection="1">
      <alignment horizontal="distributed" vertical="center" indent="1"/>
      <protection hidden="1"/>
    </xf>
    <xf numFmtId="0" fontId="7" fillId="4" borderId="41" xfId="0" applyFont="1" applyFill="1" applyBorder="1" applyAlignment="1" applyProtection="1">
      <alignment horizontal="distributed" vertical="center" indent="1"/>
      <protection hidden="1"/>
    </xf>
    <xf numFmtId="0" fontId="7" fillId="4" borderId="75" xfId="0" applyFont="1" applyFill="1" applyBorder="1" applyAlignment="1" applyProtection="1">
      <alignment horizontal="distributed" vertical="center" indent="1"/>
      <protection hidden="1"/>
    </xf>
    <xf numFmtId="0" fontId="7" fillId="4" borderId="45" xfId="0" applyFont="1" applyFill="1" applyBorder="1" applyAlignment="1" applyProtection="1">
      <alignment horizontal="distributed" vertical="center" indent="1"/>
      <protection hidden="1"/>
    </xf>
    <xf numFmtId="0" fontId="7" fillId="4" borderId="76" xfId="0" applyFont="1" applyFill="1" applyBorder="1" applyAlignment="1" applyProtection="1">
      <alignment horizontal="distributed" vertical="center" indent="1"/>
      <protection hidden="1"/>
    </xf>
    <xf numFmtId="0" fontId="7" fillId="0" borderId="45" xfId="4" applyNumberFormat="1" applyFont="1" applyBorder="1" applyAlignment="1" applyProtection="1">
      <alignment horizontal="left" vertical="center" indent="1"/>
      <protection hidden="1"/>
    </xf>
    <xf numFmtId="0" fontId="7" fillId="0" borderId="62" xfId="4" applyNumberFormat="1" applyFont="1" applyBorder="1" applyAlignment="1" applyProtection="1">
      <alignment horizontal="left" vertical="center" indent="1"/>
      <protection hidden="1"/>
    </xf>
    <xf numFmtId="0" fontId="7" fillId="0" borderId="0" xfId="0" applyFont="1" applyAlignment="1" applyProtection="1">
      <alignment horizontal="left" vertical="center" wrapText="1"/>
      <protection hidden="1"/>
    </xf>
    <xf numFmtId="0" fontId="7" fillId="4" borderId="39" xfId="0" applyNumberFormat="1" applyFont="1" applyFill="1" applyBorder="1" applyAlignment="1" applyProtection="1">
      <alignment horizontal="distributed" vertical="center" wrapText="1" indent="1"/>
      <protection hidden="1"/>
    </xf>
    <xf numFmtId="0" fontId="7" fillId="4" borderId="40" xfId="0" applyNumberFormat="1" applyFont="1" applyFill="1" applyBorder="1" applyAlignment="1" applyProtection="1">
      <alignment horizontal="distributed" vertical="center" wrapText="1" indent="1"/>
      <protection hidden="1"/>
    </xf>
    <xf numFmtId="0" fontId="7" fillId="4" borderId="41" xfId="0" applyNumberFormat="1" applyFont="1" applyFill="1" applyBorder="1" applyAlignment="1" applyProtection="1">
      <alignment horizontal="distributed" vertical="center" wrapText="1" indent="1"/>
      <protection hidden="1"/>
    </xf>
    <xf numFmtId="0" fontId="7" fillId="4" borderId="18" xfId="0" applyFont="1" applyFill="1" applyBorder="1" applyAlignment="1" applyProtection="1">
      <alignment horizontal="distributed" vertical="center" indent="1"/>
      <protection hidden="1"/>
    </xf>
    <xf numFmtId="0" fontId="7" fillId="4" borderId="14" xfId="0" applyFont="1" applyFill="1" applyBorder="1" applyAlignment="1" applyProtection="1">
      <alignment horizontal="distributed" vertical="center" indent="1"/>
      <protection hidden="1"/>
    </xf>
    <xf numFmtId="0" fontId="7" fillId="4" borderId="15" xfId="0" applyFont="1" applyFill="1" applyBorder="1" applyAlignment="1" applyProtection="1">
      <alignment horizontal="distributed" vertical="center" indent="1"/>
      <protection hidden="1"/>
    </xf>
    <xf numFmtId="0" fontId="7" fillId="0" borderId="9" xfId="0" applyNumberFormat="1" applyFont="1" applyBorder="1" applyAlignment="1" applyProtection="1">
      <alignment horizontal="center" vertical="center"/>
      <protection hidden="1"/>
    </xf>
    <xf numFmtId="180" fontId="39" fillId="0" borderId="9" xfId="0" applyNumberFormat="1" applyFont="1" applyBorder="1" applyAlignment="1" applyProtection="1">
      <alignment horizontal="center" shrinkToFit="1"/>
      <protection hidden="1"/>
    </xf>
    <xf numFmtId="0" fontId="7" fillId="4" borderId="42" xfId="0" applyFont="1" applyFill="1" applyBorder="1" applyAlignment="1" applyProtection="1">
      <alignment horizontal="distributed" vertical="center" indent="1"/>
      <protection hidden="1"/>
    </xf>
    <xf numFmtId="0" fontId="7" fillId="0" borderId="41" xfId="0" applyFont="1" applyBorder="1" applyAlignment="1" applyProtection="1">
      <alignment horizontal="left" vertical="center" indent="1" shrinkToFit="1"/>
      <protection hidden="1"/>
    </xf>
    <xf numFmtId="0" fontId="8" fillId="0" borderId="8" xfId="0" applyNumberFormat="1" applyFont="1" applyBorder="1" applyAlignment="1" applyProtection="1">
      <alignment horizontal="left" vertical="center" indent="1"/>
      <protection hidden="1"/>
    </xf>
    <xf numFmtId="0" fontId="8" fillId="0" borderId="9" xfId="0" applyNumberFormat="1" applyFont="1" applyBorder="1" applyAlignment="1" applyProtection="1">
      <alignment horizontal="left" vertical="center" indent="1"/>
      <protection hidden="1"/>
    </xf>
    <xf numFmtId="0" fontId="7" fillId="0" borderId="37" xfId="0" applyNumberFormat="1" applyFont="1" applyFill="1" applyBorder="1" applyAlignment="1" applyProtection="1">
      <alignment horizontal="left" vertical="center" shrinkToFit="1"/>
      <protection hidden="1"/>
    </xf>
    <xf numFmtId="0" fontId="7" fillId="0" borderId="47" xfId="0" applyNumberFormat="1" applyFont="1" applyFill="1" applyBorder="1" applyAlignment="1" applyProtection="1">
      <alignment horizontal="left" vertical="center" shrinkToFit="1"/>
      <protection hidden="1"/>
    </xf>
    <xf numFmtId="0" fontId="6" fillId="0" borderId="0" xfId="0" applyNumberFormat="1" applyFont="1" applyBorder="1" applyAlignment="1" applyProtection="1">
      <alignment horizontal="right" vertical="center"/>
      <protection hidden="1"/>
    </xf>
    <xf numFmtId="0" fontId="7" fillId="0" borderId="40" xfId="0" applyNumberFormat="1" applyFont="1" applyBorder="1" applyAlignment="1" applyProtection="1">
      <alignment horizontal="center" vertical="center"/>
      <protection hidden="1"/>
    </xf>
    <xf numFmtId="0" fontId="7" fillId="0" borderId="72" xfId="0" applyFont="1" applyBorder="1" applyAlignment="1" applyProtection="1">
      <alignment horizontal="left" vertical="center" indent="1" shrinkToFit="1"/>
      <protection hidden="1"/>
    </xf>
    <xf numFmtId="0" fontId="7" fillId="0" borderId="37" xfId="0" applyFont="1" applyBorder="1" applyAlignment="1" applyProtection="1">
      <alignment horizontal="left" vertical="center" indent="1" shrinkToFit="1"/>
      <protection hidden="1"/>
    </xf>
    <xf numFmtId="0" fontId="7" fillId="0" borderId="47" xfId="0" applyFont="1" applyBorder="1" applyAlignment="1" applyProtection="1">
      <alignment horizontal="left" vertical="center" indent="1" shrinkToFit="1"/>
      <protection hidden="1"/>
    </xf>
    <xf numFmtId="0" fontId="7" fillId="0" borderId="0" xfId="0" applyFont="1" applyAlignment="1" applyProtection="1">
      <alignment horizontal="right" vertical="center"/>
      <protection hidden="1"/>
    </xf>
    <xf numFmtId="0" fontId="11" fillId="0" borderId="42" xfId="0" applyFont="1" applyBorder="1" applyAlignment="1" applyProtection="1">
      <alignment horizontal="center" vertical="center" shrinkToFit="1"/>
      <protection hidden="1"/>
    </xf>
    <xf numFmtId="0" fontId="11" fillId="0" borderId="40" xfId="0" applyFont="1" applyBorder="1" applyAlignment="1" applyProtection="1">
      <alignment horizontal="center" vertical="center" shrinkToFit="1"/>
      <protection hidden="1"/>
    </xf>
    <xf numFmtId="0" fontId="8" fillId="4" borderId="11" xfId="0" applyNumberFormat="1" applyFont="1" applyFill="1" applyBorder="1" applyAlignment="1" applyProtection="1">
      <alignment horizontal="center" vertical="center"/>
      <protection hidden="1"/>
    </xf>
    <xf numFmtId="0" fontId="8" fillId="4" borderId="9" xfId="0" applyNumberFormat="1" applyFont="1" applyFill="1" applyBorder="1" applyAlignment="1" applyProtection="1">
      <alignment horizontal="center" vertical="center"/>
      <protection hidden="1"/>
    </xf>
    <xf numFmtId="0" fontId="8" fillId="4" borderId="17" xfId="0" applyNumberFormat="1" applyFont="1" applyFill="1" applyBorder="1" applyAlignment="1" applyProtection="1">
      <alignment horizontal="center" vertical="center"/>
      <protection hidden="1"/>
    </xf>
    <xf numFmtId="0" fontId="8" fillId="4" borderId="18" xfId="0" applyNumberFormat="1" applyFont="1" applyFill="1" applyBorder="1" applyAlignment="1" applyProtection="1">
      <alignment horizontal="center" vertical="center"/>
      <protection hidden="1"/>
    </xf>
    <xf numFmtId="0" fontId="8" fillId="4" borderId="14" xfId="0" applyNumberFormat="1" applyFont="1" applyFill="1" applyBorder="1" applyAlignment="1" applyProtection="1">
      <alignment horizontal="center" vertical="center"/>
      <protection hidden="1"/>
    </xf>
    <xf numFmtId="0" fontId="8" fillId="4" borderId="15" xfId="0" applyNumberFormat="1" applyFont="1" applyFill="1" applyBorder="1" applyAlignment="1" applyProtection="1">
      <alignment horizontal="center" vertical="center"/>
      <protection hidden="1"/>
    </xf>
    <xf numFmtId="180" fontId="7" fillId="0" borderId="12" xfId="0" applyNumberFormat="1" applyFont="1" applyBorder="1" applyAlignment="1" applyProtection="1">
      <alignment horizontal="left" vertical="center" indent="2" shrinkToFit="1"/>
      <protection hidden="1"/>
    </xf>
    <xf numFmtId="180" fontId="7" fillId="0" borderId="0" xfId="0" applyNumberFormat="1" applyFont="1" applyBorder="1" applyAlignment="1" applyProtection="1">
      <alignment horizontal="left" vertical="center" indent="2" shrinkToFit="1"/>
      <protection hidden="1"/>
    </xf>
    <xf numFmtId="180" fontId="7" fillId="0" borderId="4" xfId="0" applyNumberFormat="1" applyFont="1" applyBorder="1" applyAlignment="1" applyProtection="1">
      <alignment horizontal="left" vertical="center" indent="2" shrinkToFit="1"/>
      <protection hidden="1"/>
    </xf>
    <xf numFmtId="0" fontId="6" fillId="0" borderId="40" xfId="0" applyNumberFormat="1" applyFont="1" applyBorder="1" applyAlignment="1" applyProtection="1">
      <alignment horizontal="left" vertical="center" shrinkToFit="1"/>
      <protection hidden="1"/>
    </xf>
    <xf numFmtId="0" fontId="6" fillId="0" borderId="43" xfId="0" applyNumberFormat="1" applyFont="1" applyBorder="1" applyAlignment="1" applyProtection="1">
      <alignment horizontal="left" vertical="center" shrinkToFit="1"/>
      <protection hidden="1"/>
    </xf>
    <xf numFmtId="0" fontId="8" fillId="0" borderId="9" xfId="0" applyFont="1" applyFill="1" applyBorder="1" applyAlignment="1" applyProtection="1">
      <alignment horizontal="center" wrapText="1"/>
      <protection hidden="1"/>
    </xf>
    <xf numFmtId="0" fontId="11" fillId="4" borderId="42" xfId="0" applyFont="1" applyFill="1" applyBorder="1" applyAlignment="1" applyProtection="1">
      <alignment horizontal="center" vertical="center" shrinkToFit="1"/>
      <protection hidden="1"/>
    </xf>
    <xf numFmtId="0" fontId="11" fillId="4" borderId="40" xfId="0" applyFont="1" applyFill="1" applyBorder="1" applyAlignment="1" applyProtection="1">
      <alignment horizontal="center" vertical="center" shrinkToFit="1"/>
      <protection hidden="1"/>
    </xf>
    <xf numFmtId="0" fontId="11" fillId="4" borderId="41" xfId="0" applyFont="1" applyFill="1" applyBorder="1" applyAlignment="1" applyProtection="1">
      <alignment horizontal="center" vertical="center" shrinkToFit="1"/>
      <protection hidden="1"/>
    </xf>
    <xf numFmtId="0" fontId="7" fillId="0" borderId="42" xfId="0" applyNumberFormat="1" applyFont="1" applyBorder="1" applyAlignment="1" applyProtection="1">
      <alignment horizontal="left" vertical="center" indent="1" shrinkToFit="1"/>
      <protection hidden="1"/>
    </xf>
    <xf numFmtId="0" fontId="7" fillId="0" borderId="40" xfId="0" applyNumberFormat="1" applyFont="1" applyBorder="1" applyAlignment="1" applyProtection="1">
      <alignment horizontal="left" vertical="center" indent="1" shrinkToFit="1"/>
      <protection hidden="1"/>
    </xf>
    <xf numFmtId="0" fontId="6" fillId="0" borderId="40" xfId="0" applyNumberFormat="1" applyFont="1" applyBorder="1" applyAlignment="1" applyProtection="1">
      <alignment horizontal="left" vertical="center" indent="1" shrinkToFit="1"/>
      <protection hidden="1"/>
    </xf>
    <xf numFmtId="0" fontId="6" fillId="0" borderId="43" xfId="0" applyNumberFormat="1" applyFont="1" applyBorder="1" applyAlignment="1" applyProtection="1">
      <alignment horizontal="left" vertical="center" indent="1" shrinkToFit="1"/>
      <protection hidden="1"/>
    </xf>
    <xf numFmtId="0" fontId="7" fillId="0" borderId="43" xfId="0" applyNumberFormat="1" applyFont="1" applyBorder="1" applyAlignment="1" applyProtection="1">
      <alignment horizontal="left" vertical="center" indent="1" shrinkToFit="1"/>
      <protection hidden="1"/>
    </xf>
    <xf numFmtId="0" fontId="7" fillId="0" borderId="40" xfId="0" applyNumberFormat="1" applyFont="1" applyBorder="1" applyAlignment="1" applyProtection="1">
      <alignment horizontal="left" vertical="center" shrinkToFit="1"/>
      <protection hidden="1"/>
    </xf>
    <xf numFmtId="186" fontId="7" fillId="0" borderId="40" xfId="5" applyNumberFormat="1" applyFont="1" applyBorder="1" applyAlignment="1" applyProtection="1">
      <alignment horizontal="left" vertical="center" shrinkToFit="1"/>
      <protection hidden="1"/>
    </xf>
    <xf numFmtId="186" fontId="7" fillId="0" borderId="41" xfId="5" applyNumberFormat="1" applyFont="1" applyBorder="1" applyAlignment="1" applyProtection="1">
      <alignment horizontal="left" vertical="center" shrinkToFit="1"/>
      <protection hidden="1"/>
    </xf>
    <xf numFmtId="0" fontId="7" fillId="4" borderId="39" xfId="0" applyFont="1" applyFill="1" applyBorder="1" applyAlignment="1" applyProtection="1">
      <alignment horizontal="distributed" vertical="center" indent="1" shrinkToFit="1"/>
      <protection hidden="1"/>
    </xf>
    <xf numFmtId="0" fontId="7" fillId="4" borderId="40" xfId="0" applyFont="1" applyFill="1" applyBorder="1" applyAlignment="1" applyProtection="1">
      <alignment horizontal="distributed" vertical="center" indent="1" shrinkToFit="1"/>
      <protection hidden="1"/>
    </xf>
    <xf numFmtId="0" fontId="7" fillId="4" borderId="41" xfId="0" applyFont="1" applyFill="1" applyBorder="1" applyAlignment="1" applyProtection="1">
      <alignment horizontal="distributed" vertical="center" indent="1" shrinkToFit="1"/>
      <protection hidden="1"/>
    </xf>
    <xf numFmtId="0" fontId="8" fillId="4" borderId="42" xfId="0" applyFont="1" applyFill="1" applyBorder="1" applyAlignment="1" applyProtection="1">
      <alignment horizontal="center" vertical="center"/>
      <protection hidden="1"/>
    </xf>
    <xf numFmtId="0" fontId="6" fillId="4" borderId="42" xfId="0" applyFont="1" applyFill="1" applyBorder="1" applyAlignment="1" applyProtection="1">
      <alignment horizontal="distributed" vertical="center" indent="1" shrinkToFit="1"/>
      <protection hidden="1"/>
    </xf>
    <xf numFmtId="0" fontId="6" fillId="4" borderId="40" xfId="0" applyFont="1" applyFill="1" applyBorder="1" applyAlignment="1" applyProtection="1">
      <alignment horizontal="distributed" vertical="center" indent="1" shrinkToFit="1"/>
      <protection hidden="1"/>
    </xf>
    <xf numFmtId="0" fontId="6" fillId="4" borderId="41" xfId="0" applyFont="1" applyFill="1" applyBorder="1" applyAlignment="1" applyProtection="1">
      <alignment horizontal="distributed" vertical="center" indent="1" shrinkToFit="1"/>
      <protection hidden="1"/>
    </xf>
    <xf numFmtId="0" fontId="7" fillId="0" borderId="40"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7" fillId="0" borderId="40" xfId="0" applyFont="1" applyBorder="1" applyAlignment="1" applyProtection="1">
      <alignment horizontal="left" vertical="center"/>
      <protection hidden="1"/>
    </xf>
    <xf numFmtId="0" fontId="7" fillId="0" borderId="25" xfId="0" applyFont="1" applyFill="1" applyBorder="1" applyAlignment="1" applyProtection="1">
      <alignment horizontal="left" vertical="center" indent="1"/>
      <protection hidden="1"/>
    </xf>
    <xf numFmtId="0" fontId="7" fillId="0" borderId="19" xfId="0" applyFont="1" applyFill="1" applyBorder="1" applyAlignment="1" applyProtection="1">
      <alignment horizontal="left" vertical="center" indent="1"/>
      <protection hidden="1"/>
    </xf>
    <xf numFmtId="181" fontId="6" fillId="0" borderId="40" xfId="0" applyNumberFormat="1" applyFont="1" applyBorder="1" applyAlignment="1" applyProtection="1">
      <alignment horizontal="center" vertical="center" shrinkToFit="1"/>
      <protection hidden="1"/>
    </xf>
    <xf numFmtId="181" fontId="6" fillId="0" borderId="43" xfId="0" applyNumberFormat="1" applyFont="1" applyBorder="1" applyAlignment="1" applyProtection="1">
      <alignment horizontal="center" vertical="center" shrinkToFit="1"/>
      <protection hidden="1"/>
    </xf>
    <xf numFmtId="181" fontId="6" fillId="0" borderId="40" xfId="0" applyNumberFormat="1" applyFont="1" applyBorder="1" applyAlignment="1" applyProtection="1">
      <alignment horizontal="right" vertical="center"/>
      <protection hidden="1"/>
    </xf>
    <xf numFmtId="183" fontId="8" fillId="0" borderId="22" xfId="0" applyNumberFormat="1" applyFont="1" applyFill="1" applyBorder="1" applyAlignment="1" applyProtection="1">
      <alignment horizontal="left" vertical="center" shrinkToFit="1"/>
      <protection hidden="1"/>
    </xf>
    <xf numFmtId="0" fontId="7" fillId="4" borderId="39" xfId="0" applyFont="1" applyFill="1" applyBorder="1" applyAlignment="1" applyProtection="1">
      <alignment horizontal="distributed" vertical="center" wrapText="1" indent="1"/>
      <protection hidden="1"/>
    </xf>
    <xf numFmtId="0" fontId="10" fillId="0" borderId="16" xfId="0" applyNumberFormat="1" applyFont="1" applyFill="1" applyBorder="1" applyAlignment="1" applyProtection="1">
      <alignment horizontal="distributed" vertical="center" indent="1"/>
      <protection hidden="1"/>
    </xf>
    <xf numFmtId="0" fontId="10" fillId="0" borderId="14" xfId="0" applyNumberFormat="1" applyFont="1" applyFill="1" applyBorder="1" applyAlignment="1" applyProtection="1">
      <alignment horizontal="distributed" vertical="center" indent="1"/>
      <protection hidden="1"/>
    </xf>
    <xf numFmtId="0" fontId="10" fillId="0" borderId="14" xfId="0" applyNumberFormat="1" applyFont="1" applyFill="1" applyBorder="1" applyAlignment="1" applyProtection="1">
      <alignment horizontal="center" vertical="center" shrinkToFit="1"/>
      <protection hidden="1"/>
    </xf>
    <xf numFmtId="0" fontId="7" fillId="4" borderId="11" xfId="0" applyFont="1" applyFill="1" applyBorder="1" applyAlignment="1" applyProtection="1">
      <alignment horizontal="distributed" vertical="center" indent="1"/>
      <protection hidden="1"/>
    </xf>
    <xf numFmtId="0" fontId="7" fillId="4" borderId="9" xfId="0" applyFont="1" applyFill="1" applyBorder="1" applyAlignment="1" applyProtection="1">
      <alignment horizontal="distributed" vertical="center" indent="1"/>
      <protection hidden="1"/>
    </xf>
    <xf numFmtId="0" fontId="7" fillId="4" borderId="17" xfId="0" applyFont="1" applyFill="1" applyBorder="1" applyAlignment="1" applyProtection="1">
      <alignment horizontal="distributed" vertical="center" indent="1"/>
      <protection hidden="1"/>
    </xf>
    <xf numFmtId="0" fontId="22" fillId="0" borderId="9" xfId="0" applyNumberFormat="1" applyFont="1" applyBorder="1" applyAlignment="1" applyProtection="1">
      <alignment horizontal="left" vertical="center" shrinkToFit="1"/>
      <protection hidden="1"/>
    </xf>
    <xf numFmtId="0" fontId="22" fillId="0" borderId="10" xfId="0" applyNumberFormat="1" applyFont="1" applyBorder="1" applyAlignment="1" applyProtection="1">
      <alignment horizontal="left" vertical="center" shrinkToFit="1"/>
      <protection hidden="1"/>
    </xf>
    <xf numFmtId="0" fontId="6" fillId="0" borderId="4" xfId="0" applyNumberFormat="1" applyFont="1" applyBorder="1" applyAlignment="1" applyProtection="1">
      <alignment horizontal="center" vertical="center"/>
      <protection hidden="1"/>
    </xf>
    <xf numFmtId="0" fontId="6" fillId="0" borderId="9" xfId="0" applyNumberFormat="1" applyFont="1" applyFill="1" applyBorder="1" applyAlignment="1" applyProtection="1">
      <alignment horizontal="left" vertical="center" shrinkToFit="1"/>
      <protection hidden="1"/>
    </xf>
    <xf numFmtId="0" fontId="10" fillId="0" borderId="9" xfId="0" applyNumberFormat="1" applyFont="1" applyFill="1" applyBorder="1" applyAlignment="1" applyProtection="1">
      <alignment horizontal="distributed" vertical="center" wrapText="1" indent="1"/>
      <protection hidden="1"/>
    </xf>
    <xf numFmtId="0" fontId="6" fillId="0" borderId="10" xfId="0" applyNumberFormat="1" applyFont="1" applyFill="1" applyBorder="1" applyAlignment="1" applyProtection="1">
      <alignment horizontal="left" vertical="center" shrinkToFit="1"/>
      <protection hidden="1"/>
    </xf>
    <xf numFmtId="0" fontId="10" fillId="0" borderId="30"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6" fillId="0" borderId="14" xfId="0" applyNumberFormat="1" applyFont="1" applyFill="1" applyBorder="1" applyAlignment="1" applyProtection="1">
      <alignment horizontal="left" vertical="center" shrinkToFit="1"/>
      <protection hidden="1"/>
    </xf>
    <xf numFmtId="0" fontId="6" fillId="0" borderId="13" xfId="0" applyNumberFormat="1" applyFont="1" applyFill="1" applyBorder="1" applyAlignment="1" applyProtection="1">
      <alignment horizontal="left" vertical="center" shrinkToFit="1"/>
      <protection hidden="1"/>
    </xf>
    <xf numFmtId="0" fontId="2" fillId="0" borderId="23" xfId="0" applyFont="1" applyBorder="1" applyAlignment="1" applyProtection="1">
      <alignment horizontal="left" vertical="top" wrapText="1" indent="1"/>
      <protection hidden="1"/>
    </xf>
    <xf numFmtId="0" fontId="2" fillId="0" borderId="19" xfId="0" applyFont="1" applyBorder="1" applyAlignment="1" applyProtection="1">
      <alignment horizontal="left" vertical="top" wrapText="1" indent="1"/>
      <protection hidden="1"/>
    </xf>
    <xf numFmtId="0" fontId="2" fillId="0" borderId="24" xfId="0" applyFont="1" applyBorder="1" applyAlignment="1" applyProtection="1">
      <alignment horizontal="left" vertical="top" wrapText="1" indent="1"/>
      <protection hidden="1"/>
    </xf>
    <xf numFmtId="0" fontId="35" fillId="6" borderId="5" xfId="4" applyFont="1" applyFill="1" applyBorder="1" applyAlignment="1" applyProtection="1">
      <alignment horizontal="right" vertical="center" wrapText="1" indent="1"/>
      <protection hidden="1"/>
    </xf>
    <xf numFmtId="0" fontId="35" fillId="6" borderId="3" xfId="4" applyFont="1" applyFill="1" applyBorder="1" applyAlignment="1" applyProtection="1">
      <alignment horizontal="right" vertical="center" wrapText="1" indent="1"/>
      <protection hidden="1"/>
    </xf>
    <xf numFmtId="0" fontId="35" fillId="6" borderId="25" xfId="4" applyFont="1" applyFill="1" applyBorder="1" applyAlignment="1" applyProtection="1">
      <alignment horizontal="right" vertical="center" wrapText="1" indent="1"/>
      <protection hidden="1"/>
    </xf>
    <xf numFmtId="0" fontId="35" fillId="6" borderId="19" xfId="4" applyFont="1" applyFill="1" applyBorder="1" applyAlignment="1" applyProtection="1">
      <alignment horizontal="right" vertical="center" wrapText="1" indent="1"/>
      <protection hidden="1"/>
    </xf>
    <xf numFmtId="183" fontId="6" fillId="0" borderId="42" xfId="0" applyNumberFormat="1" applyFont="1" applyBorder="1" applyAlignment="1" applyProtection="1">
      <alignment horizontal="center" vertical="center"/>
      <protection hidden="1"/>
    </xf>
    <xf numFmtId="183" fontId="6" fillId="0" borderId="40" xfId="0" applyNumberFormat="1" applyFont="1" applyBorder="1" applyAlignment="1" applyProtection="1">
      <alignment horizontal="center" vertical="center"/>
      <protection hidden="1"/>
    </xf>
    <xf numFmtId="183" fontId="6" fillId="0" borderId="41" xfId="0" applyNumberFormat="1" applyFont="1" applyBorder="1" applyAlignment="1" applyProtection="1">
      <alignment horizontal="center" vertical="center"/>
      <protection hidden="1"/>
    </xf>
    <xf numFmtId="0" fontId="6" fillId="0" borderId="46" xfId="0" applyFont="1" applyBorder="1" applyAlignment="1" applyProtection="1">
      <alignment vertical="center"/>
      <protection hidden="1"/>
    </xf>
    <xf numFmtId="0" fontId="10" fillId="0" borderId="0"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7" fillId="0" borderId="67" xfId="0" applyFont="1" applyBorder="1" applyAlignment="1" applyProtection="1">
      <alignment horizontal="left" vertical="center" wrapText="1" indent="1"/>
      <protection hidden="1"/>
    </xf>
    <xf numFmtId="0" fontId="7" fillId="0" borderId="63" xfId="0" applyFont="1" applyBorder="1" applyAlignment="1" applyProtection="1">
      <alignment horizontal="left" vertical="center" wrapText="1" indent="1"/>
      <protection hidden="1"/>
    </xf>
    <xf numFmtId="0" fontId="7" fillId="0" borderId="70" xfId="0" applyFont="1" applyBorder="1" applyAlignment="1" applyProtection="1">
      <alignment horizontal="left" vertical="center" wrapText="1" indent="1"/>
      <protection hidden="1"/>
    </xf>
    <xf numFmtId="0" fontId="11" fillId="0" borderId="9" xfId="0" applyFont="1" applyFill="1" applyBorder="1" applyAlignment="1" applyProtection="1">
      <alignment horizontal="left" shrinkToFit="1"/>
      <protection hidden="1"/>
    </xf>
    <xf numFmtId="0" fontId="11" fillId="0" borderId="10" xfId="0" applyFont="1" applyFill="1" applyBorder="1" applyAlignment="1" applyProtection="1">
      <alignment horizontal="left" shrinkToFit="1"/>
      <protection hidden="1"/>
    </xf>
    <xf numFmtId="0" fontId="12" fillId="0" borderId="8"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16"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2" fillId="0" borderId="15" xfId="0" applyFont="1" applyBorder="1" applyAlignment="1" applyProtection="1">
      <alignment horizontal="center" vertical="center" shrinkToFit="1"/>
      <protection hidden="1"/>
    </xf>
    <xf numFmtId="0" fontId="7" fillId="4" borderId="6" xfId="0" applyFont="1" applyFill="1" applyBorder="1" applyAlignment="1" applyProtection="1">
      <alignment horizontal="distributed" vertical="center" indent="1"/>
      <protection hidden="1"/>
    </xf>
    <xf numFmtId="0" fontId="7" fillId="4" borderId="0" xfId="0" applyFont="1" applyFill="1" applyBorder="1" applyAlignment="1" applyProtection="1">
      <alignment horizontal="distributed" vertical="center" indent="1"/>
      <protection hidden="1"/>
    </xf>
    <xf numFmtId="0" fontId="7" fillId="4" borderId="7" xfId="0" applyFont="1" applyFill="1" applyBorder="1" applyAlignment="1" applyProtection="1">
      <alignment horizontal="distributed" vertical="center" indent="1"/>
      <protection hidden="1"/>
    </xf>
    <xf numFmtId="0" fontId="7" fillId="4" borderId="23" xfId="0" applyFont="1" applyFill="1" applyBorder="1" applyAlignment="1" applyProtection="1">
      <alignment horizontal="distributed" vertical="center" indent="1"/>
      <protection hidden="1"/>
    </xf>
    <xf numFmtId="0" fontId="7" fillId="4" borderId="19" xfId="0" applyFont="1" applyFill="1" applyBorder="1" applyAlignment="1" applyProtection="1">
      <alignment horizontal="distributed" vertical="center" indent="1"/>
      <protection hidden="1"/>
    </xf>
    <xf numFmtId="0" fontId="7" fillId="4" borderId="24" xfId="0" applyFont="1" applyFill="1" applyBorder="1" applyAlignment="1" applyProtection="1">
      <alignment horizontal="distributed" vertical="center" indent="1"/>
      <protection hidden="1"/>
    </xf>
    <xf numFmtId="181" fontId="15" fillId="5" borderId="29" xfId="0" applyNumberFormat="1" applyFont="1" applyFill="1" applyBorder="1" applyAlignment="1" applyProtection="1">
      <alignment horizontal="left" vertical="center"/>
      <protection locked="0"/>
    </xf>
    <xf numFmtId="181" fontId="15" fillId="5" borderId="35" xfId="0" applyNumberFormat="1" applyFont="1" applyFill="1" applyBorder="1" applyAlignment="1" applyProtection="1">
      <alignment horizontal="left" vertical="center"/>
      <protection locked="0"/>
    </xf>
    <xf numFmtId="181" fontId="15" fillId="5" borderId="34" xfId="0" applyNumberFormat="1" applyFont="1" applyFill="1" applyBorder="1" applyAlignment="1" applyProtection="1">
      <alignment horizontal="left" vertical="center"/>
      <protection locked="0"/>
    </xf>
    <xf numFmtId="0" fontId="15" fillId="5" borderId="29" xfId="0" applyFont="1" applyFill="1" applyBorder="1">
      <alignment vertical="center"/>
    </xf>
    <xf numFmtId="0" fontId="15" fillId="5" borderId="35" xfId="0" applyFont="1" applyFill="1" applyBorder="1">
      <alignment vertical="center"/>
    </xf>
    <xf numFmtId="0" fontId="15" fillId="5" borderId="34" xfId="0" applyFont="1" applyFill="1" applyBorder="1">
      <alignment vertical="center"/>
    </xf>
    <xf numFmtId="0" fontId="15" fillId="5" borderId="29" xfId="0" applyFont="1" applyFill="1" applyBorder="1" applyAlignment="1" applyProtection="1">
      <alignment horizontal="left" vertical="center" wrapText="1"/>
      <protection locked="0"/>
    </xf>
    <xf numFmtId="0" fontId="15" fillId="5" borderId="35"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0" xfId="0" applyFont="1" applyFill="1">
      <alignment vertical="center"/>
    </xf>
    <xf numFmtId="0" fontId="15" fillId="2" borderId="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0" borderId="5"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73" xfId="0" applyFont="1" applyFill="1" applyBorder="1" applyAlignment="1" applyProtection="1">
      <alignment horizontal="left" vertical="center" indent="1"/>
    </xf>
    <xf numFmtId="0" fontId="15" fillId="0" borderId="49" xfId="0" applyFont="1" applyFill="1" applyBorder="1" applyAlignment="1" applyProtection="1">
      <alignment horizontal="left" vertical="center" indent="1"/>
    </xf>
    <xf numFmtId="0" fontId="15" fillId="0" borderId="64" xfId="0" applyFont="1" applyFill="1" applyBorder="1" applyAlignment="1" applyProtection="1">
      <alignment horizontal="left" vertical="center" indent="1"/>
    </xf>
    <xf numFmtId="0" fontId="15" fillId="0" borderId="31" xfId="0" applyFont="1" applyFill="1" applyBorder="1" applyAlignment="1" applyProtection="1">
      <alignment horizontal="left" vertical="center" indent="1"/>
    </xf>
    <xf numFmtId="185" fontId="15" fillId="6" borderId="25" xfId="0" applyNumberFormat="1" applyFont="1" applyFill="1" applyBorder="1" applyAlignment="1" applyProtection="1">
      <alignment horizontal="center" vertical="center"/>
      <protection locked="0"/>
    </xf>
    <xf numFmtId="185" fontId="15" fillId="6" borderId="24" xfId="0" applyNumberFormat="1" applyFont="1" applyFill="1" applyBorder="1" applyAlignment="1" applyProtection="1">
      <alignment horizontal="center" vertical="center"/>
      <protection locked="0"/>
    </xf>
    <xf numFmtId="0" fontId="15" fillId="0" borderId="25"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22" xfId="0" applyFont="1" applyBorder="1" applyAlignment="1" applyProtection="1">
      <alignment horizontal="center" vertical="center"/>
      <protection hidden="1"/>
    </xf>
    <xf numFmtId="0" fontId="33" fillId="8" borderId="29" xfId="2" applyFont="1" applyFill="1" applyBorder="1" applyAlignment="1">
      <alignment horizontal="center" vertical="center"/>
    </xf>
    <xf numFmtId="0" fontId="33" fillId="8" borderId="35" xfId="2" applyFont="1" applyFill="1" applyBorder="1" applyAlignment="1">
      <alignment horizontal="center" vertical="center"/>
    </xf>
    <xf numFmtId="0" fontId="33" fillId="8" borderId="34" xfId="2" applyFont="1" applyFill="1" applyBorder="1" applyAlignment="1">
      <alignment horizontal="center" vertical="center"/>
    </xf>
  </cellXfs>
  <cellStyles count="6">
    <cellStyle name="ハイパーリンク" xfId="4" builtinId="8"/>
    <cellStyle name="桁区切り" xfId="5" builtinId="6"/>
    <cellStyle name="桁区切り 2" xfId="3" xr:uid="{00000000-0005-0000-0000-000002000000}"/>
    <cellStyle name="標準" xfId="0" builtinId="0"/>
    <cellStyle name="標準 2" xfId="1" xr:uid="{00000000-0005-0000-0000-000004000000}"/>
    <cellStyle name="標準 3" xfId="2" xr:uid="{00000000-0005-0000-0000-000005000000}"/>
  </cellStyles>
  <dxfs count="26">
    <dxf>
      <font>
        <color rgb="FFFF0000"/>
      </font>
    </dxf>
    <dxf>
      <fill>
        <patternFill>
          <bgColor theme="1" tint="0.34998626667073579"/>
        </patternFill>
      </fill>
    </dxf>
    <dxf>
      <border>
        <left/>
        <right/>
        <top/>
        <bottom/>
        <vertical/>
        <horizontal/>
      </border>
    </dxf>
    <dxf>
      <fill>
        <patternFill>
          <bgColor theme="1" tint="0.34998626667073579"/>
        </patternFill>
      </fill>
    </dxf>
    <dxf>
      <border>
        <left/>
        <right/>
        <top/>
        <bottom/>
        <vertical/>
        <horizontal/>
      </border>
    </dxf>
    <dxf>
      <fill>
        <patternFill>
          <bgColor theme="1" tint="0.34998626667073579"/>
        </patternFill>
      </fill>
      <border>
        <left/>
        <right/>
        <top/>
        <bottom/>
        <vertical/>
        <horizontal/>
      </border>
    </dxf>
    <dxf>
      <font>
        <color theme="0"/>
      </font>
      <fill>
        <patternFill>
          <bgColor theme="0"/>
        </patternFill>
      </fill>
    </dxf>
    <dxf>
      <fill>
        <patternFill>
          <bgColor rgb="FFFFFF00"/>
        </patternFill>
      </fill>
      <border>
        <left/>
        <right/>
        <top/>
        <bottom/>
      </border>
    </dxf>
    <dxf>
      <font>
        <color theme="0"/>
      </font>
      <fill>
        <patternFill>
          <bgColor theme="0"/>
        </patternFill>
      </fill>
    </dxf>
    <dxf>
      <font>
        <color rgb="FFFF0000"/>
      </font>
    </dxf>
    <dxf>
      <fill>
        <patternFill>
          <bgColor rgb="FFFFFF00"/>
        </patternFill>
      </fill>
      <border>
        <left/>
        <right/>
        <top/>
        <bottom/>
      </border>
    </dxf>
    <dxf>
      <fill>
        <patternFill>
          <bgColor theme="1" tint="0.34998626667073579"/>
        </patternFill>
      </fill>
    </dxf>
    <dxf>
      <border>
        <left/>
        <right/>
        <top/>
        <bottom/>
        <vertical/>
        <horizontal/>
      </border>
    </dxf>
    <dxf>
      <font>
        <color rgb="FFFF0000"/>
      </font>
    </dxf>
    <dxf>
      <fill>
        <patternFill>
          <bgColor theme="1" tint="0.34998626667073579"/>
        </patternFill>
      </fill>
    </dxf>
    <dxf>
      <border>
        <left/>
        <right/>
        <top/>
        <bottom/>
        <vertical/>
        <horizontal/>
      </border>
    </dxf>
    <dxf>
      <fill>
        <patternFill>
          <bgColor theme="1" tint="0.34998626667073579"/>
        </patternFill>
      </fill>
    </dxf>
    <dxf>
      <border>
        <left/>
        <right/>
        <top/>
        <bottom/>
        <vertical/>
        <horizontal/>
      </border>
    </dxf>
    <dxf>
      <fill>
        <patternFill>
          <bgColor theme="1" tint="0.34998626667073579"/>
        </patternFill>
      </fill>
      <border>
        <left/>
        <right/>
        <top/>
        <bottom/>
        <vertical/>
        <horizontal/>
      </border>
    </dxf>
    <dxf>
      <font>
        <color theme="0"/>
      </font>
      <fill>
        <patternFill>
          <bgColor theme="0"/>
        </patternFill>
      </fill>
    </dxf>
    <dxf>
      <fill>
        <patternFill>
          <bgColor rgb="FFFFFF00"/>
        </patternFill>
      </fill>
      <border>
        <left/>
        <right/>
        <top/>
        <bottom/>
      </border>
    </dxf>
    <dxf>
      <font>
        <color theme="0"/>
      </font>
      <fill>
        <patternFill>
          <bgColor theme="0"/>
        </patternFill>
      </fill>
    </dxf>
    <dxf>
      <font>
        <color rgb="FFFF0000"/>
      </font>
    </dxf>
    <dxf>
      <fill>
        <patternFill>
          <bgColor rgb="FFFFFF00"/>
        </patternFill>
      </fill>
      <border>
        <left/>
        <right/>
        <top/>
        <bottom/>
      </border>
    </dxf>
    <dxf>
      <fill>
        <patternFill>
          <bgColor theme="1" tint="0.34998626667073579"/>
        </patternFill>
      </fill>
    </dxf>
    <dxf>
      <border>
        <left/>
        <right/>
        <top/>
        <bottom/>
        <vertical/>
        <horizontal/>
      </border>
    </dxf>
  </dxfs>
  <tableStyles count="0" defaultTableStyle="TableStyleMedium2" defaultPivotStyle="PivotStyleLight16"/>
  <colors>
    <mruColors>
      <color rgb="FFFF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H$3" lockText="1" noThreeD="1"/>
</file>

<file path=xl/ctrlProps/ctrlProp2.xml><?xml version="1.0" encoding="utf-8"?>
<formControlPr xmlns="http://schemas.microsoft.com/office/spreadsheetml/2009/9/main" objectType="CheckBox" fmlaLink="$AH$50" lockText="1" noThreeD="1"/>
</file>

<file path=xl/ctrlProps/ctrlProp3.xml><?xml version="1.0" encoding="utf-8"?>
<formControlPr xmlns="http://schemas.microsoft.com/office/spreadsheetml/2009/9/main" objectType="CheckBox" fmlaLink="$AH$51" lockText="1" noThreeD="1"/>
</file>

<file path=xl/ctrlProps/ctrlProp4.xml><?xml version="1.0" encoding="utf-8"?>
<formControlPr xmlns="http://schemas.microsoft.com/office/spreadsheetml/2009/9/main" objectType="CheckBox" fmlaLink="$AH$52" lockText="1" noThreeD="1"/>
</file>

<file path=xl/ctrlProps/ctrlProp5.xml><?xml version="1.0" encoding="utf-8"?>
<formControlPr xmlns="http://schemas.microsoft.com/office/spreadsheetml/2009/9/main" objectType="CheckBox" fmlaLink="$AH$30" lockText="1" noThreeD="1"/>
</file>

<file path=xl/ctrlProps/ctrlProp6.xml><?xml version="1.0" encoding="utf-8"?>
<formControlPr xmlns="http://schemas.microsoft.com/office/spreadsheetml/2009/9/main" objectType="CheckBox" fmlaLink="$AH$31" lockText="1" noThreeD="1"/>
</file>

<file path=xl/ctrlProps/ctrlProp7.xml><?xml version="1.0" encoding="utf-8"?>
<formControlPr xmlns="http://schemas.microsoft.com/office/spreadsheetml/2009/9/main" objectType="CheckBox" fmlaLink="$AH$32" lockText="1" noThreeD="1"/>
</file>

<file path=xl/ctrlProps/ctrlProp8.xml><?xml version="1.0" encoding="utf-8"?>
<formControlPr xmlns="http://schemas.microsoft.com/office/spreadsheetml/2009/9/main" objectType="CheckBox" fmlaLink="$AH$33" lockText="1" noThreeD="1"/>
</file>

<file path=xl/ctrlProps/ctrlProp9.xml><?xml version="1.0" encoding="utf-8"?>
<formControlPr xmlns="http://schemas.microsoft.com/office/spreadsheetml/2009/9/main" objectType="CheckBox" checked="Checked" fmlaLink="$AH$3" lockText="1" noThreeD="1"/>
</file>

<file path=xl/ctrlProps/ctrlProp10.xml><?xml version="1.0" encoding="utf-8"?>
<formControlPr xmlns="http://schemas.microsoft.com/office/spreadsheetml/2009/9/main" objectType="CheckBox" fmlaLink="$AH$50" lockText="1" noThreeD="1"/>
</file>

<file path=xl/ctrlProps/ctrlProp11.xml><?xml version="1.0" encoding="utf-8"?>
<formControlPr xmlns="http://schemas.microsoft.com/office/spreadsheetml/2009/9/main" objectType="CheckBox" checked="Checked" fmlaLink="$AH$51" lockText="1" noThreeD="1"/>
</file>

<file path=xl/ctrlProps/ctrlProp12.xml><?xml version="1.0" encoding="utf-8"?>
<formControlPr xmlns="http://schemas.microsoft.com/office/spreadsheetml/2009/9/main" objectType="CheckBox" fmlaLink="$AH$52" lockText="1" noThreeD="1"/>
</file>

<file path=xl/ctrlProps/ctrlProp13.xml><?xml version="1.0" encoding="utf-8"?>
<formControlPr xmlns="http://schemas.microsoft.com/office/spreadsheetml/2009/9/main" objectType="CheckBox" checked="Checked" fmlaLink="$AH$30" lockText="1" noThreeD="1"/>
</file>

<file path=xl/ctrlProps/ctrlProp14.xml><?xml version="1.0" encoding="utf-8"?>
<formControlPr xmlns="http://schemas.microsoft.com/office/spreadsheetml/2009/9/main" objectType="CheckBox" fmlaLink="$AH$31" lockText="1" noThreeD="1"/>
</file>

<file path=xl/ctrlProps/ctrlProp15.xml><?xml version="1.0" encoding="utf-8"?>
<formControlPr xmlns="http://schemas.microsoft.com/office/spreadsheetml/2009/9/main" objectType="CheckBox" fmlaLink="$AH$32" lockText="1" noThreeD="1"/>
</file>

<file path=xl/ctrlProps/ctrlProp16.xml><?xml version="1.0" encoding="utf-8"?>
<formControlPr xmlns="http://schemas.microsoft.com/office/spreadsheetml/2009/9/main" objectType="CheckBox" fmlaLink="$AH$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2</xdr:row>
          <xdr:rowOff>104775</xdr:rowOff>
        </xdr:from>
        <xdr:to>
          <xdr:col>11</xdr:col>
          <xdr:colOff>447675</xdr:colOff>
          <xdr:row>3</xdr:row>
          <xdr:rowOff>219075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48</xdr:row>
          <xdr:rowOff>219075</xdr:rowOff>
        </xdr:from>
        <xdr:to>
          <xdr:col>3</xdr:col>
          <xdr:colOff>495300</xdr:colOff>
          <xdr:row>50</xdr:row>
          <xdr:rowOff>9525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49</xdr:row>
          <xdr:rowOff>219075</xdr:rowOff>
        </xdr:from>
        <xdr:to>
          <xdr:col>3</xdr:col>
          <xdr:colOff>466725</xdr:colOff>
          <xdr:row>51</xdr:row>
          <xdr:rowOff>9525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50</xdr:row>
          <xdr:rowOff>228600</xdr:rowOff>
        </xdr:from>
        <xdr:to>
          <xdr:col>3</xdr:col>
          <xdr:colOff>428625</xdr:colOff>
          <xdr:row>51</xdr:row>
          <xdr:rowOff>219075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19050</xdr:rowOff>
        </xdr:from>
        <xdr:to>
          <xdr:col>3</xdr:col>
          <xdr:colOff>390525</xdr:colOff>
          <xdr:row>29</xdr:row>
          <xdr:rowOff>219075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30</xdr:row>
          <xdr:rowOff>28575</xdr:rowOff>
        </xdr:from>
        <xdr:to>
          <xdr:col>3</xdr:col>
          <xdr:colOff>438150</xdr:colOff>
          <xdr:row>30</xdr:row>
          <xdr:rowOff>209550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31</xdr:row>
          <xdr:rowOff>9525</xdr:rowOff>
        </xdr:from>
        <xdr:to>
          <xdr:col>3</xdr:col>
          <xdr:colOff>400050</xdr:colOff>
          <xdr:row>31</xdr:row>
          <xdr:rowOff>219075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31</xdr:row>
          <xdr:rowOff>219075</xdr:rowOff>
        </xdr:from>
        <xdr:to>
          <xdr:col>3</xdr:col>
          <xdr:colOff>428625</xdr:colOff>
          <xdr:row>33</xdr:row>
          <xdr:rowOff>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57150</xdr:colOff>
      <xdr:row>42</xdr:row>
      <xdr:rowOff>57150</xdr:rowOff>
    </xdr:from>
    <xdr:ext cx="844265" cy="232559"/>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19100" y="9353550"/>
          <a:ext cx="844265" cy="2325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18000" tIns="36000" rIns="18000" rtlCol="0" anchor="t">
          <a:spAutoFit/>
        </a:bodyPr>
        <a:lstStyle/>
        <a:p>
          <a:r>
            <a:rPr kumimoji="1" lang="ja-JP" altLang="en-US" sz="900">
              <a:latin typeface="ＭＳ Ｐ明朝" panose="02020600040205080304" pitchFamily="18" charset="-128"/>
              <a:ea typeface="ＭＳ Ｐ明朝" panose="02020600040205080304" pitchFamily="18" charset="-128"/>
            </a:rPr>
            <a:t>四国電力使用欄</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2</xdr:row>
          <xdr:rowOff>104775</xdr:rowOff>
        </xdr:from>
        <xdr:to>
          <xdr:col>11</xdr:col>
          <xdr:colOff>447675</xdr:colOff>
          <xdr:row>3</xdr:row>
          <xdr:rowOff>219075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48</xdr:row>
          <xdr:rowOff>219075</xdr:rowOff>
        </xdr:from>
        <xdr:to>
          <xdr:col>3</xdr:col>
          <xdr:colOff>495300</xdr:colOff>
          <xdr:row>50</xdr:row>
          <xdr:rowOff>9525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2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49</xdr:row>
          <xdr:rowOff>219075</xdr:rowOff>
        </xdr:from>
        <xdr:to>
          <xdr:col>3</xdr:col>
          <xdr:colOff>466725</xdr:colOff>
          <xdr:row>51</xdr:row>
          <xdr:rowOff>9525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2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50</xdr:row>
          <xdr:rowOff>228600</xdr:rowOff>
        </xdr:from>
        <xdr:to>
          <xdr:col>3</xdr:col>
          <xdr:colOff>428625</xdr:colOff>
          <xdr:row>51</xdr:row>
          <xdr:rowOff>219075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2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19050</xdr:rowOff>
        </xdr:from>
        <xdr:to>
          <xdr:col>3</xdr:col>
          <xdr:colOff>390525</xdr:colOff>
          <xdr:row>29</xdr:row>
          <xdr:rowOff>219075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2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30</xdr:row>
          <xdr:rowOff>28575</xdr:rowOff>
        </xdr:from>
        <xdr:to>
          <xdr:col>3</xdr:col>
          <xdr:colOff>438150</xdr:colOff>
          <xdr:row>30</xdr:row>
          <xdr:rowOff>209550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2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31</xdr:row>
          <xdr:rowOff>9525</xdr:rowOff>
        </xdr:from>
        <xdr:to>
          <xdr:col>3</xdr:col>
          <xdr:colOff>400050</xdr:colOff>
          <xdr:row>31</xdr:row>
          <xdr:rowOff>219075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2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31</xdr:row>
          <xdr:rowOff>219075</xdr:rowOff>
        </xdr:from>
        <xdr:to>
          <xdr:col>3</xdr:col>
          <xdr:colOff>428625</xdr:colOff>
          <xdr:row>33</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2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yonden.co.jp/Users/50100030/Desktop/20FY/&#39640;&#22311;&#26032;&#22679;&#35373;/&#25509;&#32154;&#20379;&#32102;&#20860;&#22522;&#26412;&#22865;&#32004;&#30003;&#36796;&#26360;&#65288;&#35352;&#20837;&#20363;&#2083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yonden.co.jp/Users/10016170/Downloads/&#39640;&#22311;&#20197;&#19978;&#25509;&#32154;&#20379;&#32102;&#20860;&#22522;&#26412;&#22865;&#32004;&#30003;&#36796;&#26360;&#12362;&#12424;&#12403;&#21029;&#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業種名称"/>
      <sheetName val="接続供給契約申込書"/>
      <sheetName val="申込記入例"/>
      <sheetName val="別紙"/>
      <sheetName val="接続供給契約申込書 (記載例)"/>
      <sheetName val="別紙（記載例）"/>
      <sheetName val="別紙(連記式)"/>
      <sheetName val="別紙記入例"/>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sheetData sheetId="1"/>
      <sheetData sheetId="2"/>
      <sheetData sheetId="3"/>
      <sheetData sheetId="4"/>
      <sheetData sheetId="5"/>
      <sheetData sheetId="6">
        <row r="6">
          <cell r="A6">
            <v>1</v>
          </cell>
          <cell r="B6">
            <v>43922</v>
          </cell>
          <cell r="C6"/>
          <cell r="D6" t="str">
            <v>○○株式会社　△△ビル</v>
          </cell>
          <cell r="E6" t="str">
            <v>0810000000000000000000</v>
          </cell>
          <cell r="F6" t="str">
            <v>0000000</v>
          </cell>
          <cell r="G6" t="str">
            <v>○○県</v>
          </cell>
          <cell r="H6" t="str">
            <v>○○市○－○－○</v>
          </cell>
          <cell r="I6" t="str">
            <v>従来どおり</v>
          </cell>
          <cell r="J6" t="str">
            <v>商用</v>
          </cell>
          <cell r="K6" t="str">
            <v>契約電力の変更を伴わない設備変更</v>
          </cell>
          <cell r="L6"/>
          <cell r="M6" t="str">
            <v>需要者に承諾いただいている</v>
          </cell>
          <cell r="N6" t="str">
            <v>標準</v>
          </cell>
          <cell r="O6" t="str">
            <v>標準</v>
          </cell>
          <cell r="P6">
            <v>600</v>
          </cell>
          <cell r="Q6"/>
          <cell r="R6" t="str">
            <v>交流三相３線式</v>
          </cell>
          <cell r="S6">
            <v>6000</v>
          </cell>
          <cell r="T6">
            <v>6000</v>
          </cell>
          <cell r="U6">
            <v>600</v>
          </cell>
          <cell r="V6"/>
          <cell r="W6" t="str">
            <v>交流三相３線式</v>
          </cell>
          <cell r="X6">
            <v>6000</v>
          </cell>
          <cell r="Y6">
            <v>6000</v>
          </cell>
          <cell r="Z6"/>
          <cell r="AA6"/>
          <cell r="AB6"/>
          <cell r="AC6"/>
          <cell r="AD6"/>
          <cell r="AE6"/>
          <cell r="AF6"/>
          <cell r="AG6" t="str">
            <v>（選択して下さい）</v>
          </cell>
          <cell r="AH6" t="str">
            <v>（選択して下さい）</v>
          </cell>
          <cell r="AI6"/>
          <cell r="AJ6" t="str">
            <v>（選択して下さい）</v>
          </cell>
          <cell r="AK6" t="str">
            <v>（選択して下さい）</v>
          </cell>
          <cell r="AL6"/>
          <cell r="AM6"/>
          <cell r="AN6">
            <v>1000</v>
          </cell>
          <cell r="AO6"/>
          <cell r="AP6"/>
          <cell r="AQ6">
            <v>800</v>
          </cell>
          <cell r="AR6"/>
          <cell r="AS6"/>
          <cell r="AT6" t="str">
            <v>－</v>
          </cell>
          <cell r="AU6" t="str">
            <v>否</v>
          </cell>
          <cell r="AV6" t="str">
            <v>○○部</v>
          </cell>
          <cell r="AW6" t="str">
            <v>○○　○○</v>
          </cell>
          <cell r="AX6" t="str">
            <v>03-5678-1234</v>
          </cell>
          <cell r="AY6" t="str">
            <v>△△部</v>
          </cell>
          <cell r="AZ6" t="str">
            <v>△△　△△</v>
          </cell>
          <cell r="BA6" t="str">
            <v>04-1234-5678</v>
          </cell>
          <cell r="BB6" t="str">
            <v>この欄は補足を特記事項に転記する内容が記載いただけます</v>
          </cell>
          <cell r="BC6"/>
          <cell r="BD6"/>
          <cell r="BE6"/>
          <cell r="BF6"/>
          <cell r="BG6"/>
          <cell r="BH6"/>
          <cell r="BI6"/>
          <cell r="BJ6"/>
          <cell r="BK6"/>
          <cell r="BL6"/>
          <cell r="BM6"/>
          <cell r="BN6"/>
        </row>
        <row r="7">
          <cell r="A7">
            <v>2</v>
          </cell>
          <cell r="B7"/>
          <cell r="C7"/>
          <cell r="D7"/>
          <cell r="E7"/>
          <cell r="F7"/>
          <cell r="G7"/>
          <cell r="H7"/>
          <cell r="I7"/>
          <cell r="J7"/>
          <cell r="K7" t="str">
            <v>（選択して下さい）</v>
          </cell>
          <cell r="L7"/>
          <cell r="M7" t="str">
            <v>（選択して下さい）</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t="str">
            <v>（選択して下さい）</v>
          </cell>
          <cell r="AV7"/>
          <cell r="AW7"/>
          <cell r="AX7"/>
          <cell r="AY7"/>
          <cell r="AZ7"/>
          <cell r="BA7"/>
          <cell r="BB7"/>
          <cell r="BC7"/>
          <cell r="BD7"/>
          <cell r="BE7"/>
          <cell r="BF7"/>
          <cell r="BG7"/>
          <cell r="BH7"/>
          <cell r="BI7"/>
          <cell r="BJ7"/>
          <cell r="BK7"/>
          <cell r="BL7"/>
          <cell r="BM7"/>
          <cell r="BN7"/>
        </row>
        <row r="8">
          <cell r="A8">
            <v>3</v>
          </cell>
          <cell r="B8"/>
          <cell r="C8"/>
          <cell r="D8"/>
          <cell r="E8"/>
          <cell r="F8"/>
          <cell r="G8"/>
          <cell r="H8"/>
          <cell r="I8"/>
          <cell r="J8"/>
          <cell r="K8" t="str">
            <v>（選択して下さい）</v>
          </cell>
          <cell r="L8"/>
          <cell r="M8" t="str">
            <v>（選択して下さい）</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t="str">
            <v>（選択して下さい）</v>
          </cell>
          <cell r="AV8"/>
          <cell r="AW8"/>
          <cell r="AX8"/>
          <cell r="AY8"/>
          <cell r="AZ8"/>
          <cell r="BA8"/>
          <cell r="BB8"/>
          <cell r="BC8"/>
          <cell r="BD8"/>
          <cell r="BE8"/>
          <cell r="BF8"/>
          <cell r="BG8"/>
          <cell r="BH8"/>
          <cell r="BI8"/>
          <cell r="BJ8"/>
          <cell r="BK8"/>
          <cell r="BL8"/>
          <cell r="BM8"/>
          <cell r="BN8"/>
        </row>
        <row r="9">
          <cell r="A9">
            <v>4</v>
          </cell>
          <cell r="B9"/>
          <cell r="C9"/>
          <cell r="D9"/>
          <cell r="E9"/>
          <cell r="F9"/>
          <cell r="G9"/>
          <cell r="H9"/>
          <cell r="I9"/>
          <cell r="J9"/>
          <cell r="K9" t="str">
            <v>（選択して下さい）</v>
          </cell>
          <cell r="L9"/>
          <cell r="M9" t="str">
            <v>（選択して下さい）</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t="str">
            <v>（選択して下さい）</v>
          </cell>
          <cell r="AV9"/>
          <cell r="AW9"/>
          <cell r="AX9"/>
          <cell r="AY9"/>
          <cell r="AZ9"/>
          <cell r="BA9"/>
          <cell r="BB9"/>
          <cell r="BC9"/>
          <cell r="BD9"/>
          <cell r="BE9"/>
          <cell r="BF9"/>
          <cell r="BG9"/>
          <cell r="BH9"/>
          <cell r="BI9"/>
          <cell r="BJ9"/>
          <cell r="BK9"/>
          <cell r="BL9"/>
          <cell r="BM9"/>
          <cell r="BN9"/>
        </row>
        <row r="10">
          <cell r="A10">
            <v>5</v>
          </cell>
          <cell r="B10"/>
          <cell r="C10"/>
          <cell r="D10"/>
          <cell r="E10"/>
          <cell r="F10"/>
          <cell r="G10"/>
          <cell r="H10"/>
          <cell r="I10"/>
          <cell r="J10"/>
          <cell r="K10" t="str">
            <v>（選択して下さい）</v>
          </cell>
          <cell r="L10"/>
          <cell r="M10" t="str">
            <v>（選択して下さい）</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t="str">
            <v>（選択して下さい）</v>
          </cell>
          <cell r="AV10"/>
          <cell r="AW10"/>
          <cell r="AX10"/>
          <cell r="AY10"/>
          <cell r="AZ10"/>
          <cell r="BA10"/>
          <cell r="BB10"/>
          <cell r="BC10"/>
          <cell r="BD10"/>
          <cell r="BE10"/>
          <cell r="BF10"/>
          <cell r="BG10"/>
          <cell r="BH10"/>
          <cell r="BI10"/>
          <cell r="BJ10"/>
          <cell r="BK10"/>
          <cell r="BL10"/>
          <cell r="BM10"/>
          <cell r="BN10"/>
        </row>
        <row r="11">
          <cell r="A11">
            <v>6</v>
          </cell>
          <cell r="B11"/>
          <cell r="C11"/>
          <cell r="D11"/>
          <cell r="E11"/>
          <cell r="F11"/>
          <cell r="G11"/>
          <cell r="H11"/>
          <cell r="I11"/>
          <cell r="J11"/>
          <cell r="K11" t="str">
            <v>（選択して下さい）</v>
          </cell>
          <cell r="L11"/>
          <cell r="M11" t="str">
            <v>（選択して下さい）</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t="str">
            <v>-</v>
          </cell>
          <cell r="AU11" t="str">
            <v>（選択して下さい）</v>
          </cell>
          <cell r="AV11"/>
          <cell r="AW11"/>
          <cell r="AX11"/>
          <cell r="AY11"/>
          <cell r="AZ11"/>
          <cell r="BA11"/>
          <cell r="BB11"/>
          <cell r="BC11"/>
          <cell r="BD11"/>
          <cell r="BE11"/>
          <cell r="BF11"/>
          <cell r="BG11"/>
          <cell r="BH11"/>
          <cell r="BI11"/>
          <cell r="BJ11"/>
          <cell r="BK11"/>
          <cell r="BL11"/>
          <cell r="BM11"/>
          <cell r="BN11"/>
        </row>
        <row r="12">
          <cell r="A12">
            <v>7</v>
          </cell>
          <cell r="B12"/>
          <cell r="C12"/>
          <cell r="D12"/>
          <cell r="E12"/>
          <cell r="F12"/>
          <cell r="G12"/>
          <cell r="H12"/>
          <cell r="I12"/>
          <cell r="J12"/>
          <cell r="K12" t="str">
            <v>（選択して下さい）</v>
          </cell>
          <cell r="L12"/>
          <cell r="M12" t="str">
            <v>（選択して下さい）</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t="str">
            <v>-</v>
          </cell>
          <cell r="AU12" t="str">
            <v>（選択して下さい）</v>
          </cell>
          <cell r="AV12"/>
          <cell r="AW12"/>
          <cell r="AX12"/>
          <cell r="AY12"/>
          <cell r="AZ12"/>
          <cell r="BA12"/>
          <cell r="BB12"/>
          <cell r="BC12"/>
          <cell r="BD12"/>
          <cell r="BE12"/>
          <cell r="BF12"/>
          <cell r="BG12"/>
          <cell r="BH12"/>
          <cell r="BI12"/>
          <cell r="BJ12"/>
          <cell r="BK12"/>
          <cell r="BL12"/>
          <cell r="BM12"/>
          <cell r="BN12"/>
        </row>
        <row r="13">
          <cell r="A13">
            <v>8</v>
          </cell>
          <cell r="B13"/>
          <cell r="C13"/>
          <cell r="D13"/>
          <cell r="E13"/>
          <cell r="F13"/>
          <cell r="G13"/>
          <cell r="H13"/>
          <cell r="I13"/>
          <cell r="J13"/>
          <cell r="K13" t="str">
            <v>（選択して下さい）</v>
          </cell>
          <cell r="L13"/>
          <cell r="M13" t="str">
            <v>（選択して下さい）</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t="str">
            <v>-</v>
          </cell>
          <cell r="AU13" t="str">
            <v>（選択して下さい）</v>
          </cell>
          <cell r="AV13"/>
          <cell r="AW13"/>
          <cell r="AX13"/>
          <cell r="AY13"/>
          <cell r="AZ13"/>
          <cell r="BA13"/>
          <cell r="BB13"/>
          <cell r="BC13"/>
          <cell r="BD13"/>
          <cell r="BE13"/>
          <cell r="BF13"/>
          <cell r="BG13"/>
          <cell r="BH13"/>
          <cell r="BI13"/>
          <cell r="BJ13"/>
          <cell r="BK13"/>
          <cell r="BL13"/>
          <cell r="BM13"/>
          <cell r="BN13"/>
        </row>
        <row r="14">
          <cell r="A14">
            <v>9</v>
          </cell>
          <cell r="B14"/>
          <cell r="C14"/>
          <cell r="D14"/>
          <cell r="E14"/>
          <cell r="F14"/>
          <cell r="G14"/>
          <cell r="H14"/>
          <cell r="I14"/>
          <cell r="J14"/>
          <cell r="K14" t="str">
            <v>（選択して下さい）</v>
          </cell>
          <cell r="L14"/>
          <cell r="M14" t="str">
            <v>（選択して下さい）</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t="str">
            <v>-</v>
          </cell>
          <cell r="AU14" t="str">
            <v>（選択して下さい）</v>
          </cell>
          <cell r="AV14"/>
          <cell r="AW14"/>
          <cell r="AX14"/>
          <cell r="AY14"/>
          <cell r="AZ14"/>
          <cell r="BA14"/>
          <cell r="BB14"/>
          <cell r="BC14"/>
          <cell r="BD14"/>
          <cell r="BE14"/>
          <cell r="BF14"/>
          <cell r="BG14"/>
          <cell r="BH14"/>
          <cell r="BI14"/>
          <cell r="BJ14"/>
          <cell r="BK14"/>
          <cell r="BL14"/>
          <cell r="BM14"/>
          <cell r="BN14"/>
        </row>
        <row r="15">
          <cell r="A15">
            <v>10</v>
          </cell>
          <cell r="B15"/>
          <cell r="C15"/>
          <cell r="D15"/>
          <cell r="E15"/>
          <cell r="F15"/>
          <cell r="G15"/>
          <cell r="H15"/>
          <cell r="I15"/>
          <cell r="J15"/>
          <cell r="K15" t="str">
            <v>（選択して下さい）</v>
          </cell>
          <cell r="L15"/>
          <cell r="M15" t="str">
            <v>（選択して下さい）</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t="str">
            <v>-</v>
          </cell>
          <cell r="AU15" t="str">
            <v>（選択して下さい）</v>
          </cell>
          <cell r="AV15"/>
          <cell r="AW15"/>
          <cell r="AX15"/>
          <cell r="AY15"/>
          <cell r="AZ15"/>
          <cell r="BA15"/>
          <cell r="BB15"/>
          <cell r="BC15"/>
          <cell r="BD15"/>
          <cell r="BE15"/>
          <cell r="BF15"/>
          <cell r="BG15"/>
          <cell r="BH15"/>
          <cell r="BI15"/>
          <cell r="BJ15"/>
          <cell r="BK15"/>
          <cell r="BL15"/>
          <cell r="BM15"/>
          <cell r="BN15"/>
        </row>
        <row r="16">
          <cell r="A16">
            <v>11</v>
          </cell>
          <cell r="B16"/>
          <cell r="C16"/>
          <cell r="D16"/>
          <cell r="E16"/>
          <cell r="F16"/>
          <cell r="G16"/>
          <cell r="H16"/>
          <cell r="I16"/>
          <cell r="J16"/>
          <cell r="K16" t="str">
            <v>（選択して下さい）</v>
          </cell>
          <cell r="L16"/>
          <cell r="M16" t="str">
            <v>（選択して下さい）</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t="str">
            <v>-</v>
          </cell>
          <cell r="AU16" t="str">
            <v>（選択して下さい）</v>
          </cell>
          <cell r="AV16"/>
          <cell r="AW16"/>
          <cell r="AX16"/>
          <cell r="AY16"/>
          <cell r="AZ16"/>
          <cell r="BA16"/>
          <cell r="BB16"/>
          <cell r="BC16"/>
          <cell r="BD16"/>
          <cell r="BE16"/>
          <cell r="BF16"/>
          <cell r="BG16"/>
          <cell r="BH16"/>
          <cell r="BI16"/>
          <cell r="BJ16"/>
          <cell r="BK16"/>
          <cell r="BL16"/>
          <cell r="BM16"/>
          <cell r="BN16"/>
        </row>
        <row r="17">
          <cell r="A17">
            <v>12</v>
          </cell>
          <cell r="B17"/>
          <cell r="C17"/>
          <cell r="D17"/>
          <cell r="E17"/>
          <cell r="F17"/>
          <cell r="G17"/>
          <cell r="H17"/>
          <cell r="I17"/>
          <cell r="J17"/>
          <cell r="K17" t="str">
            <v>（選択して下さい）</v>
          </cell>
          <cell r="L17"/>
          <cell r="M17" t="str">
            <v>（選択して下さい）</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t="str">
            <v>-</v>
          </cell>
          <cell r="AU17" t="str">
            <v>（選択して下さい）</v>
          </cell>
          <cell r="AV17"/>
          <cell r="AW17"/>
          <cell r="AX17"/>
          <cell r="AY17"/>
          <cell r="AZ17"/>
          <cell r="BA17"/>
          <cell r="BB17"/>
          <cell r="BC17"/>
          <cell r="BD17"/>
          <cell r="BE17"/>
          <cell r="BF17"/>
          <cell r="BG17"/>
          <cell r="BH17"/>
          <cell r="BI17"/>
          <cell r="BJ17"/>
          <cell r="BK17"/>
          <cell r="BL17"/>
          <cell r="BM17"/>
          <cell r="BN17"/>
        </row>
        <row r="18">
          <cell r="A18">
            <v>13</v>
          </cell>
          <cell r="B18"/>
          <cell r="C18"/>
          <cell r="D18"/>
          <cell r="E18"/>
          <cell r="F18"/>
          <cell r="G18"/>
          <cell r="H18"/>
          <cell r="I18"/>
          <cell r="J18"/>
          <cell r="K18" t="str">
            <v>（選択して下さい）</v>
          </cell>
          <cell r="L18"/>
          <cell r="M18" t="str">
            <v>（選択して下さい）</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t="str">
            <v>-</v>
          </cell>
          <cell r="AU18" t="str">
            <v>（選択して下さい）</v>
          </cell>
          <cell r="AV18"/>
          <cell r="AW18"/>
          <cell r="AX18"/>
          <cell r="AY18"/>
          <cell r="AZ18"/>
          <cell r="BA18"/>
          <cell r="BB18"/>
          <cell r="BC18"/>
          <cell r="BD18"/>
          <cell r="BE18"/>
          <cell r="BF18"/>
          <cell r="BG18"/>
          <cell r="BH18"/>
          <cell r="BI18"/>
          <cell r="BJ18"/>
          <cell r="BK18"/>
          <cell r="BL18"/>
          <cell r="BM18"/>
          <cell r="BN18"/>
        </row>
        <row r="19">
          <cell r="A19">
            <v>14</v>
          </cell>
          <cell r="B19"/>
          <cell r="C19"/>
          <cell r="D19"/>
          <cell r="E19"/>
          <cell r="F19"/>
          <cell r="G19"/>
          <cell r="H19"/>
          <cell r="I19"/>
          <cell r="J19"/>
          <cell r="K19" t="str">
            <v>（選択して下さい）</v>
          </cell>
          <cell r="L19"/>
          <cell r="M19" t="str">
            <v>（選択して下さい）</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t="str">
            <v>-</v>
          </cell>
          <cell r="AU19" t="str">
            <v>（選択して下さい）</v>
          </cell>
          <cell r="AV19"/>
          <cell r="AW19"/>
          <cell r="AX19"/>
          <cell r="AY19"/>
          <cell r="AZ19"/>
          <cell r="BA19"/>
          <cell r="BB19"/>
          <cell r="BC19"/>
          <cell r="BD19"/>
          <cell r="BE19"/>
          <cell r="BF19"/>
          <cell r="BG19"/>
          <cell r="BH19"/>
          <cell r="BI19"/>
          <cell r="BJ19"/>
          <cell r="BK19"/>
          <cell r="BL19"/>
          <cell r="BM19"/>
          <cell r="BN19"/>
        </row>
        <row r="20">
          <cell r="A20">
            <v>15</v>
          </cell>
          <cell r="B20"/>
          <cell r="C20"/>
          <cell r="D20"/>
          <cell r="E20"/>
          <cell r="F20"/>
          <cell r="G20"/>
          <cell r="H20"/>
          <cell r="I20"/>
          <cell r="J20"/>
          <cell r="K20" t="str">
            <v>（選択して下さい）</v>
          </cell>
          <cell r="L20"/>
          <cell r="M20" t="str">
            <v>（選択して下さい）</v>
          </cell>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t="str">
            <v>-</v>
          </cell>
          <cell r="AU20" t="str">
            <v>（選択して下さい）</v>
          </cell>
          <cell r="AV20"/>
          <cell r="AW20"/>
          <cell r="AX20"/>
          <cell r="AY20"/>
          <cell r="AZ20"/>
          <cell r="BA20"/>
          <cell r="BB20"/>
          <cell r="BC20"/>
          <cell r="BD20"/>
          <cell r="BE20"/>
          <cell r="BF20"/>
          <cell r="BG20"/>
          <cell r="BH20"/>
          <cell r="BI20"/>
          <cell r="BJ20"/>
          <cell r="BK20"/>
          <cell r="BL20"/>
          <cell r="BM20"/>
          <cell r="BN20"/>
        </row>
        <row r="21">
          <cell r="A21">
            <v>16</v>
          </cell>
          <cell r="B21"/>
          <cell r="C21"/>
          <cell r="D21"/>
          <cell r="E21"/>
          <cell r="F21"/>
          <cell r="G21"/>
          <cell r="H21"/>
          <cell r="I21"/>
          <cell r="J21"/>
          <cell r="K21" t="str">
            <v>（選択して下さい）</v>
          </cell>
          <cell r="L21"/>
          <cell r="M21" t="str">
            <v>（選択して下さい）</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t="str">
            <v>-</v>
          </cell>
          <cell r="AU21" t="str">
            <v>（選択して下さい）</v>
          </cell>
          <cell r="AV21"/>
          <cell r="AW21"/>
          <cell r="AX21"/>
          <cell r="AY21"/>
          <cell r="AZ21"/>
          <cell r="BA21"/>
          <cell r="BB21"/>
          <cell r="BC21"/>
          <cell r="BD21"/>
          <cell r="BE21"/>
          <cell r="BF21"/>
          <cell r="BG21"/>
          <cell r="BH21"/>
          <cell r="BI21"/>
          <cell r="BJ21"/>
          <cell r="BK21"/>
          <cell r="BL21"/>
          <cell r="BM21"/>
          <cell r="BN21"/>
        </row>
        <row r="22">
          <cell r="A22">
            <v>17</v>
          </cell>
          <cell r="B22"/>
          <cell r="C22"/>
          <cell r="D22"/>
          <cell r="E22"/>
          <cell r="F22"/>
          <cell r="G22"/>
          <cell r="H22"/>
          <cell r="I22"/>
          <cell r="J22"/>
          <cell r="K22" t="str">
            <v>（選択して下さい）</v>
          </cell>
          <cell r="L22"/>
          <cell r="M22" t="str">
            <v>（選択して下さい）</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t="str">
            <v>-</v>
          </cell>
          <cell r="AU22" t="str">
            <v>（選択して下さい）</v>
          </cell>
          <cell r="AV22"/>
          <cell r="AW22"/>
          <cell r="AX22"/>
          <cell r="AY22"/>
          <cell r="AZ22"/>
          <cell r="BA22"/>
          <cell r="BB22"/>
          <cell r="BC22"/>
          <cell r="BD22"/>
          <cell r="BE22"/>
          <cell r="BF22"/>
          <cell r="BG22"/>
          <cell r="BH22"/>
          <cell r="BI22"/>
          <cell r="BJ22"/>
          <cell r="BK22"/>
          <cell r="BL22"/>
          <cell r="BM22"/>
          <cell r="BN22"/>
        </row>
        <row r="23">
          <cell r="A23">
            <v>18</v>
          </cell>
          <cell r="B23"/>
          <cell r="C23"/>
          <cell r="D23"/>
          <cell r="E23"/>
          <cell r="F23"/>
          <cell r="G23"/>
          <cell r="H23"/>
          <cell r="I23"/>
          <cell r="J23"/>
          <cell r="K23" t="str">
            <v>（選択して下さい）</v>
          </cell>
          <cell r="L23"/>
          <cell r="M23" t="str">
            <v>（選択して下さい）</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t="str">
            <v>-</v>
          </cell>
          <cell r="AU23" t="str">
            <v>（選択して下さい）</v>
          </cell>
          <cell r="AV23"/>
          <cell r="AW23"/>
          <cell r="AX23"/>
          <cell r="AY23"/>
          <cell r="AZ23"/>
          <cell r="BA23"/>
          <cell r="BB23"/>
          <cell r="BC23"/>
          <cell r="BD23"/>
          <cell r="BE23"/>
          <cell r="BF23"/>
          <cell r="BG23"/>
          <cell r="BH23"/>
          <cell r="BI23"/>
          <cell r="BJ23"/>
          <cell r="BK23"/>
          <cell r="BL23"/>
          <cell r="BM23"/>
          <cell r="BN23"/>
        </row>
        <row r="24">
          <cell r="A24">
            <v>19</v>
          </cell>
          <cell r="B24"/>
          <cell r="C24"/>
          <cell r="D24"/>
          <cell r="E24"/>
          <cell r="F24"/>
          <cell r="G24"/>
          <cell r="H24"/>
          <cell r="I24"/>
          <cell r="J24"/>
          <cell r="K24" t="str">
            <v>（選択して下さい）</v>
          </cell>
          <cell r="L24"/>
          <cell r="M24" t="str">
            <v>（選択して下さい）</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t="str">
            <v>-</v>
          </cell>
          <cell r="AU24" t="str">
            <v>（選択して下さい）</v>
          </cell>
          <cell r="AV24"/>
          <cell r="AW24"/>
          <cell r="AX24"/>
          <cell r="AY24"/>
          <cell r="AZ24"/>
          <cell r="BA24"/>
          <cell r="BB24"/>
          <cell r="BC24"/>
          <cell r="BD24"/>
          <cell r="BE24"/>
          <cell r="BF24"/>
          <cell r="BG24"/>
          <cell r="BH24"/>
          <cell r="BI24"/>
          <cell r="BJ24"/>
          <cell r="BK24"/>
          <cell r="BL24"/>
          <cell r="BM24"/>
          <cell r="BN24"/>
        </row>
        <row r="25">
          <cell r="A25">
            <v>20</v>
          </cell>
          <cell r="B25"/>
          <cell r="C25"/>
          <cell r="D25"/>
          <cell r="E25"/>
          <cell r="F25"/>
          <cell r="G25"/>
          <cell r="H25"/>
          <cell r="I25"/>
          <cell r="J25"/>
          <cell r="K25" t="str">
            <v>（選択して下さい）</v>
          </cell>
          <cell r="L25"/>
          <cell r="M25" t="str">
            <v>（選択して下さい）</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t="str">
            <v>-</v>
          </cell>
          <cell r="AU25" t="str">
            <v>（選択して下さい）</v>
          </cell>
          <cell r="AV25"/>
          <cell r="AW25"/>
          <cell r="AX25"/>
          <cell r="AY25"/>
          <cell r="AZ25"/>
          <cell r="BA25"/>
          <cell r="BB25"/>
          <cell r="BC25"/>
          <cell r="BD25"/>
          <cell r="BE25"/>
          <cell r="BF25"/>
          <cell r="BG25"/>
          <cell r="BH25"/>
          <cell r="BI25"/>
          <cell r="BJ25"/>
          <cell r="BK25"/>
          <cell r="BL25"/>
          <cell r="BM25"/>
          <cell r="BN25"/>
        </row>
        <row r="26">
          <cell r="A26">
            <v>21</v>
          </cell>
          <cell r="B26"/>
          <cell r="C26"/>
          <cell r="D26"/>
          <cell r="E26"/>
          <cell r="F26"/>
          <cell r="G26"/>
          <cell r="H26"/>
          <cell r="I26"/>
          <cell r="J26"/>
          <cell r="K26" t="str">
            <v>（選択して下さい）</v>
          </cell>
          <cell r="L26"/>
          <cell r="M26" t="str">
            <v>（選択して下さい）</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t="str">
            <v>-</v>
          </cell>
          <cell r="AU26" t="str">
            <v>（選択して下さい）</v>
          </cell>
          <cell r="AV26"/>
          <cell r="AW26"/>
          <cell r="AX26"/>
          <cell r="AY26"/>
          <cell r="AZ26"/>
          <cell r="BA26"/>
          <cell r="BB26"/>
          <cell r="BC26"/>
          <cell r="BD26"/>
          <cell r="BE26"/>
          <cell r="BF26"/>
          <cell r="BG26"/>
          <cell r="BH26"/>
          <cell r="BI26"/>
          <cell r="BJ26"/>
          <cell r="BK26"/>
          <cell r="BL26"/>
          <cell r="BM26"/>
          <cell r="BN26"/>
        </row>
        <row r="27">
          <cell r="A27">
            <v>22</v>
          </cell>
          <cell r="B27"/>
          <cell r="C27"/>
          <cell r="D27"/>
          <cell r="E27"/>
          <cell r="F27"/>
          <cell r="G27"/>
          <cell r="H27"/>
          <cell r="I27"/>
          <cell r="J27"/>
          <cell r="K27" t="str">
            <v>（選択して下さい）</v>
          </cell>
          <cell r="L27"/>
          <cell r="M27" t="str">
            <v>（選択して下さい）</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t="str">
            <v>-</v>
          </cell>
          <cell r="AU27" t="str">
            <v>（選択して下さい）</v>
          </cell>
          <cell r="AV27"/>
          <cell r="AW27"/>
          <cell r="AX27"/>
          <cell r="AY27"/>
          <cell r="AZ27"/>
          <cell r="BA27"/>
          <cell r="BB27"/>
          <cell r="BC27"/>
          <cell r="BD27"/>
          <cell r="BE27"/>
          <cell r="BF27"/>
          <cell r="BG27"/>
          <cell r="BH27"/>
          <cell r="BI27"/>
          <cell r="BJ27"/>
          <cell r="BK27"/>
          <cell r="BL27"/>
          <cell r="BM27"/>
          <cell r="BN27"/>
        </row>
        <row r="28">
          <cell r="A28">
            <v>23</v>
          </cell>
          <cell r="B28"/>
          <cell r="C28"/>
          <cell r="D28"/>
          <cell r="E28"/>
          <cell r="F28"/>
          <cell r="G28"/>
          <cell r="H28"/>
          <cell r="I28"/>
          <cell r="J28"/>
          <cell r="K28" t="str">
            <v>（選択して下さい）</v>
          </cell>
          <cell r="L28"/>
          <cell r="M28" t="str">
            <v>（選択して下さい）</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t="str">
            <v>-</v>
          </cell>
          <cell r="AU28" t="str">
            <v>（選択して下さい）</v>
          </cell>
          <cell r="AV28"/>
          <cell r="AW28"/>
          <cell r="AX28"/>
          <cell r="AY28"/>
          <cell r="AZ28"/>
          <cell r="BA28"/>
          <cell r="BB28"/>
          <cell r="BC28"/>
          <cell r="BD28"/>
          <cell r="BE28"/>
          <cell r="BF28"/>
          <cell r="BG28"/>
          <cell r="BH28"/>
          <cell r="BI28"/>
          <cell r="BJ28"/>
          <cell r="BK28"/>
          <cell r="BL28"/>
          <cell r="BM28"/>
          <cell r="BN28"/>
        </row>
        <row r="29">
          <cell r="A29">
            <v>24</v>
          </cell>
          <cell r="B29"/>
          <cell r="C29"/>
          <cell r="D29"/>
          <cell r="E29"/>
          <cell r="F29"/>
          <cell r="G29"/>
          <cell r="H29"/>
          <cell r="I29"/>
          <cell r="J29"/>
          <cell r="K29" t="str">
            <v>（選択して下さい）</v>
          </cell>
          <cell r="L29"/>
          <cell r="M29" t="str">
            <v>（選択して下さい）</v>
          </cell>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t="str">
            <v>-</v>
          </cell>
          <cell r="AU29" t="str">
            <v>（選択して下さい）</v>
          </cell>
          <cell r="AV29"/>
          <cell r="AW29"/>
          <cell r="AX29"/>
          <cell r="AY29"/>
          <cell r="AZ29"/>
          <cell r="BA29"/>
          <cell r="BB29"/>
          <cell r="BC29"/>
          <cell r="BD29"/>
          <cell r="BE29"/>
          <cell r="BF29"/>
          <cell r="BG29"/>
          <cell r="BH29"/>
          <cell r="BI29"/>
          <cell r="BJ29"/>
          <cell r="BK29"/>
          <cell r="BL29"/>
          <cell r="BM29"/>
          <cell r="BN29"/>
        </row>
        <row r="30">
          <cell r="A30">
            <v>25</v>
          </cell>
          <cell r="B30"/>
          <cell r="C30"/>
          <cell r="D30"/>
          <cell r="E30"/>
          <cell r="F30"/>
          <cell r="G30"/>
          <cell r="H30"/>
          <cell r="I30"/>
          <cell r="J30"/>
          <cell r="K30" t="str">
            <v>（選択して下さい）</v>
          </cell>
          <cell r="L30"/>
          <cell r="M30" t="str">
            <v>（選択して下さい）</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t="str">
            <v>-</v>
          </cell>
          <cell r="AU30" t="str">
            <v>（選択して下さい）</v>
          </cell>
          <cell r="AV30"/>
          <cell r="AW30"/>
          <cell r="AX30"/>
          <cell r="AY30"/>
          <cell r="AZ30"/>
          <cell r="BA30"/>
          <cell r="BB30"/>
          <cell r="BC30"/>
          <cell r="BD30"/>
          <cell r="BE30"/>
          <cell r="BF30"/>
          <cell r="BG30"/>
          <cell r="BH30"/>
          <cell r="BI30"/>
          <cell r="BJ30"/>
          <cell r="BK30"/>
          <cell r="BL30"/>
          <cell r="BM30"/>
          <cell r="BN30"/>
        </row>
        <row r="31">
          <cell r="A31">
            <v>26</v>
          </cell>
          <cell r="B31"/>
          <cell r="C31"/>
          <cell r="D31"/>
          <cell r="E31"/>
          <cell r="F31"/>
          <cell r="G31"/>
          <cell r="H31"/>
          <cell r="I31"/>
          <cell r="J31"/>
          <cell r="K31" t="str">
            <v>（選択して下さい）</v>
          </cell>
          <cell r="L31"/>
          <cell r="M31" t="str">
            <v>（選択して下さい）</v>
          </cell>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t="str">
            <v>-</v>
          </cell>
          <cell r="AU31" t="str">
            <v>（選択して下さい）</v>
          </cell>
          <cell r="AV31"/>
          <cell r="AW31"/>
          <cell r="AX31"/>
          <cell r="AY31"/>
          <cell r="AZ31"/>
          <cell r="BA31"/>
          <cell r="BB31"/>
          <cell r="BC31"/>
          <cell r="BD31"/>
          <cell r="BE31"/>
          <cell r="BF31"/>
          <cell r="BG31"/>
          <cell r="BH31"/>
          <cell r="BI31"/>
          <cell r="BJ31"/>
          <cell r="BK31"/>
          <cell r="BL31"/>
          <cell r="BM31"/>
          <cell r="BN31"/>
        </row>
        <row r="32">
          <cell r="A32">
            <v>27</v>
          </cell>
          <cell r="B32"/>
          <cell r="C32"/>
          <cell r="D32"/>
          <cell r="E32"/>
          <cell r="F32"/>
          <cell r="G32"/>
          <cell r="H32"/>
          <cell r="I32"/>
          <cell r="J32"/>
          <cell r="K32" t="str">
            <v>（選択して下さい）</v>
          </cell>
          <cell r="L32"/>
          <cell r="M32" t="str">
            <v>（選択して下さい）</v>
          </cell>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t="str">
            <v>-</v>
          </cell>
          <cell r="AU32" t="str">
            <v>（選択して下さい）</v>
          </cell>
          <cell r="AV32"/>
          <cell r="AW32"/>
          <cell r="AX32"/>
          <cell r="AY32"/>
          <cell r="AZ32"/>
          <cell r="BA32"/>
          <cell r="BB32"/>
          <cell r="BC32"/>
          <cell r="BD32"/>
          <cell r="BE32"/>
          <cell r="BF32"/>
          <cell r="BG32"/>
          <cell r="BH32"/>
          <cell r="BI32"/>
          <cell r="BJ32"/>
          <cell r="BK32"/>
          <cell r="BL32"/>
          <cell r="BM32"/>
          <cell r="BN32"/>
        </row>
        <row r="33">
          <cell r="A33">
            <v>28</v>
          </cell>
          <cell r="B33"/>
          <cell r="C33"/>
          <cell r="D33"/>
          <cell r="E33"/>
          <cell r="F33"/>
          <cell r="G33"/>
          <cell r="H33"/>
          <cell r="I33"/>
          <cell r="J33"/>
          <cell r="K33" t="str">
            <v>（選択して下さい）</v>
          </cell>
          <cell r="L33"/>
          <cell r="M33" t="str">
            <v>（選択して下さい）</v>
          </cell>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t="str">
            <v>-</v>
          </cell>
          <cell r="AU33" t="str">
            <v>（選択して下さい）</v>
          </cell>
          <cell r="AV33"/>
          <cell r="AW33"/>
          <cell r="AX33"/>
          <cell r="AY33"/>
          <cell r="AZ33"/>
          <cell r="BA33"/>
          <cell r="BB33"/>
          <cell r="BC33"/>
          <cell r="BD33"/>
          <cell r="BE33"/>
          <cell r="BF33"/>
          <cell r="BG33"/>
          <cell r="BH33"/>
          <cell r="BI33"/>
          <cell r="BJ33"/>
          <cell r="BK33"/>
          <cell r="BL33"/>
          <cell r="BM33"/>
          <cell r="BN33"/>
        </row>
        <row r="34">
          <cell r="A34">
            <v>29</v>
          </cell>
          <cell r="B34"/>
          <cell r="C34"/>
          <cell r="D34"/>
          <cell r="E34"/>
          <cell r="F34"/>
          <cell r="G34"/>
          <cell r="H34"/>
          <cell r="I34"/>
          <cell r="J34"/>
          <cell r="K34" t="str">
            <v>（選択して下さい）</v>
          </cell>
          <cell r="L34"/>
          <cell r="M34" t="str">
            <v>（選択して下さい）</v>
          </cell>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t="str">
            <v>-</v>
          </cell>
          <cell r="AU34" t="str">
            <v>（選択して下さい）</v>
          </cell>
          <cell r="AV34"/>
          <cell r="AW34"/>
          <cell r="AX34"/>
          <cell r="AY34"/>
          <cell r="AZ34"/>
          <cell r="BA34"/>
          <cell r="BB34"/>
          <cell r="BC34"/>
          <cell r="BD34"/>
          <cell r="BE34"/>
          <cell r="BF34"/>
          <cell r="BG34"/>
          <cell r="BH34"/>
          <cell r="BI34"/>
          <cell r="BJ34"/>
          <cell r="BK34"/>
          <cell r="BL34"/>
          <cell r="BM34"/>
          <cell r="BN34"/>
        </row>
        <row r="35">
          <cell r="A35">
            <v>30</v>
          </cell>
          <cell r="B35"/>
          <cell r="C35"/>
          <cell r="D35"/>
          <cell r="E35"/>
          <cell r="F35"/>
          <cell r="G35"/>
          <cell r="H35"/>
          <cell r="I35"/>
          <cell r="J35"/>
          <cell r="K35" t="str">
            <v>（選択して下さい）</v>
          </cell>
          <cell r="L35"/>
          <cell r="M35" t="str">
            <v>（選択して下さい）</v>
          </cell>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t="str">
            <v>-</v>
          </cell>
          <cell r="AU35" t="str">
            <v>（選択して下さい）</v>
          </cell>
          <cell r="AV35"/>
          <cell r="AW35"/>
          <cell r="AX35"/>
          <cell r="AY35"/>
          <cell r="AZ35"/>
          <cell r="BA35"/>
          <cell r="BB35"/>
          <cell r="BC35"/>
          <cell r="BD35"/>
          <cell r="BE35"/>
          <cell r="BF35"/>
          <cell r="BG35"/>
          <cell r="BH35"/>
          <cell r="BI35"/>
          <cell r="BJ35"/>
          <cell r="BK35"/>
          <cell r="BL35"/>
          <cell r="BM35"/>
          <cell r="BN35"/>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接続供給契約申込書"/>
      <sheetName val="（選択肢・業種名称）"/>
      <sheetName val="（参考）業種名称"/>
      <sheetName val="（参考）ご利用いただけない文字"/>
      <sheetName val="申込記入例"/>
      <sheetName val="別紙記入例"/>
      <sheetName val="別紙(連記式)記入例"/>
      <sheetName val="接続供給兼基本契約申込書"/>
      <sheetName val="別紙(連記式)(計画・実需Ｌ側)"/>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sheetData sheetId="7"/>
      <sheetData sheetId="8">
        <row r="6">
          <cell r="A6">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yonden.co.jp/business/price/plan/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onden.co.jp/business/price/plan/index.html"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3.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3.bin"/><Relationship Id="rId1" Type="http://schemas.openxmlformats.org/officeDocument/2006/relationships/hyperlink" Target="https://www.yonden.co.jp/business/price/plan/index.html"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DW86"/>
  <sheetViews>
    <sheetView showGridLines="0" tabSelected="1" zoomScaleNormal="100" zoomScaleSheetLayoutView="100" workbookViewId="0">
      <selection activeCell="L3" sqref="L3:N4"/>
    </sheetView>
  </sheetViews>
  <sheetFormatPr defaultRowHeight="14.25" x14ac:dyDescent="0.4"/>
  <cols>
    <col min="1" max="1" width="1.5" style="11" customWidth="1"/>
    <col min="2" max="2" width="12.125" style="11" bestFit="1" customWidth="1"/>
    <col min="3" max="3" width="15.375" style="11" customWidth="1"/>
    <col min="4" max="4" width="7.625" style="11" customWidth="1"/>
    <col min="5" max="5" width="3.5" style="11" bestFit="1" customWidth="1"/>
    <col min="6" max="6" width="7.625" style="11" customWidth="1"/>
    <col min="7" max="7" width="3.5" style="11" bestFit="1" customWidth="1"/>
    <col min="8" max="8" width="7.625" style="11" customWidth="1"/>
    <col min="9" max="9" width="3.125" style="11" customWidth="1"/>
    <col min="10" max="10" width="12.125" style="11" customWidth="1"/>
    <col min="11" max="11" width="6.125" style="12" customWidth="1"/>
    <col min="12" max="12" width="8.625" style="12" customWidth="1"/>
    <col min="13" max="13" width="7.625" style="12" customWidth="1"/>
    <col min="14" max="14" width="5.875" style="12" customWidth="1"/>
    <col min="15" max="15" width="9" style="13" customWidth="1"/>
    <col min="16" max="33" width="9" style="11"/>
    <col min="34" max="34" width="9" style="84"/>
    <col min="35" max="16384" width="9" style="11"/>
  </cols>
  <sheetData>
    <row r="1" spans="1:127" ht="11.25" customHeight="1" x14ac:dyDescent="0.4">
      <c r="AH1" s="309" t="s">
        <v>194</v>
      </c>
    </row>
    <row r="2" spans="1:127" s="14" customFormat="1" ht="30" customHeight="1" thickBot="1" x14ac:dyDescent="0.45">
      <c r="B2" s="15" t="s">
        <v>214</v>
      </c>
      <c r="K2" s="13"/>
      <c r="L2" s="13"/>
      <c r="M2" s="13"/>
      <c r="N2" s="13"/>
      <c r="O2" s="13"/>
      <c r="AH2" s="309"/>
    </row>
    <row r="3" spans="1:127" s="14" customFormat="1" ht="24.95" customHeight="1" thickTop="1" x14ac:dyDescent="0.25">
      <c r="B3" s="331" t="s">
        <v>67</v>
      </c>
      <c r="C3" s="332"/>
      <c r="D3" s="332"/>
      <c r="E3" s="332"/>
      <c r="F3" s="332"/>
      <c r="G3" s="332"/>
      <c r="H3" s="332"/>
      <c r="I3" s="332"/>
      <c r="J3" s="332"/>
      <c r="K3" s="332"/>
      <c r="L3" s="315" t="s">
        <v>65</v>
      </c>
      <c r="M3" s="316"/>
      <c r="N3" s="317"/>
      <c r="O3" s="16"/>
      <c r="P3" s="16"/>
      <c r="Q3" s="16"/>
      <c r="R3" s="16"/>
      <c r="S3" s="16"/>
      <c r="T3" s="16"/>
      <c r="U3" s="16"/>
      <c r="V3" s="16"/>
      <c r="W3" s="16"/>
      <c r="X3" s="16"/>
      <c r="Y3" s="16"/>
      <c r="Z3" s="16"/>
      <c r="AA3" s="16"/>
      <c r="AB3" s="16"/>
      <c r="AC3" s="16"/>
      <c r="AD3" s="16"/>
      <c r="AE3" s="16"/>
      <c r="AF3" s="16"/>
      <c r="AG3" s="16"/>
      <c r="AH3" s="80" t="b">
        <v>0</v>
      </c>
      <c r="AI3" s="17"/>
      <c r="AJ3" s="17"/>
      <c r="AK3" s="17"/>
      <c r="AL3" s="17"/>
      <c r="AM3" s="17"/>
      <c r="AN3" s="17"/>
      <c r="AO3" s="17"/>
      <c r="AP3" s="17"/>
      <c r="AQ3" s="17"/>
      <c r="AR3" s="17"/>
      <c r="AS3" s="17"/>
      <c r="AT3" s="17"/>
      <c r="AU3" s="17"/>
      <c r="AV3" s="17"/>
      <c r="AW3" s="17"/>
      <c r="AX3" s="17"/>
      <c r="AY3" s="17"/>
      <c r="AZ3" s="17"/>
      <c r="BA3" s="17"/>
    </row>
    <row r="4" spans="1:127" s="14" customFormat="1" ht="24.95" customHeight="1" thickBot="1" x14ac:dyDescent="0.45">
      <c r="B4" s="333" t="s">
        <v>199</v>
      </c>
      <c r="C4" s="334"/>
      <c r="D4" s="334"/>
      <c r="E4" s="334"/>
      <c r="F4" s="334"/>
      <c r="G4" s="334"/>
      <c r="H4" s="334"/>
      <c r="I4" s="334"/>
      <c r="J4" s="334"/>
      <c r="K4" s="334"/>
      <c r="L4" s="318"/>
      <c r="M4" s="319"/>
      <c r="N4" s="320"/>
      <c r="O4" s="18"/>
      <c r="P4" s="18"/>
      <c r="Q4" s="18"/>
      <c r="R4" s="18"/>
      <c r="S4" s="18"/>
      <c r="T4" s="18"/>
      <c r="U4" s="18"/>
      <c r="V4" s="18"/>
      <c r="W4" s="18"/>
      <c r="X4" s="19"/>
      <c r="Y4" s="19"/>
      <c r="Z4" s="19"/>
      <c r="AA4" s="19"/>
      <c r="AB4" s="19"/>
      <c r="AC4" s="19"/>
      <c r="AD4" s="19"/>
      <c r="AE4" s="19"/>
      <c r="AF4" s="19"/>
      <c r="AG4" s="19"/>
      <c r="AH4" s="82"/>
      <c r="AI4" s="19"/>
      <c r="AJ4" s="19"/>
      <c r="AK4" s="19"/>
      <c r="AL4" s="19"/>
      <c r="AM4" s="19"/>
      <c r="AN4" s="19"/>
      <c r="AO4" s="19"/>
      <c r="AP4" s="19"/>
      <c r="AQ4" s="19"/>
      <c r="AR4" s="19"/>
      <c r="AS4" s="19"/>
      <c r="AT4" s="19"/>
      <c r="AU4" s="19"/>
      <c r="AV4" s="19"/>
      <c r="AW4" s="19"/>
    </row>
    <row r="5" spans="1:127" s="173" customFormat="1" ht="21.75" customHeight="1" thickTop="1" x14ac:dyDescent="0.3">
      <c r="B5" s="183" t="s">
        <v>212</v>
      </c>
      <c r="C5" s="179"/>
      <c r="D5" s="177"/>
      <c r="E5" s="177"/>
      <c r="F5" s="177"/>
      <c r="G5" s="177"/>
      <c r="H5" s="177"/>
      <c r="I5" s="177"/>
      <c r="J5" s="177"/>
      <c r="K5" s="177"/>
      <c r="L5" s="177"/>
      <c r="M5" s="177"/>
      <c r="N5" s="177"/>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74"/>
      <c r="AS5" s="174"/>
      <c r="AT5" s="174"/>
      <c r="AU5" s="174"/>
      <c r="AV5" s="174"/>
      <c r="AW5" s="174"/>
      <c r="AX5" s="174"/>
      <c r="AY5" s="174"/>
      <c r="AZ5" s="174"/>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6"/>
      <c r="DI5" s="175"/>
      <c r="DJ5" s="175"/>
      <c r="DK5" s="175"/>
      <c r="DL5" s="175"/>
      <c r="DM5" s="175"/>
      <c r="DN5" s="175"/>
      <c r="DO5" s="175"/>
      <c r="DP5" s="175"/>
      <c r="DQ5" s="175"/>
      <c r="DR5" s="175"/>
      <c r="DS5" s="175"/>
      <c r="DT5" s="175"/>
      <c r="DU5" s="175"/>
      <c r="DV5" s="175"/>
      <c r="DW5" s="175"/>
    </row>
    <row r="6" spans="1:127" s="173" customFormat="1" ht="20.100000000000001" customHeight="1" x14ac:dyDescent="0.4">
      <c r="B6" s="182" t="s">
        <v>213</v>
      </c>
      <c r="C6" s="180"/>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4"/>
      <c r="AS6" s="174"/>
      <c r="AT6" s="174"/>
      <c r="AU6" s="174"/>
      <c r="AV6" s="174"/>
      <c r="AW6" s="174"/>
      <c r="AX6" s="174"/>
      <c r="AY6" s="174"/>
      <c r="AZ6" s="174"/>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6"/>
      <c r="DI6" s="175"/>
      <c r="DJ6" s="175"/>
      <c r="DK6" s="175"/>
      <c r="DL6" s="175"/>
      <c r="DM6" s="175"/>
      <c r="DN6" s="175"/>
      <c r="DO6" s="175"/>
      <c r="DP6" s="175"/>
      <c r="DQ6" s="175"/>
      <c r="DR6" s="175"/>
      <c r="DS6" s="175"/>
      <c r="DT6" s="175"/>
      <c r="DU6" s="175"/>
      <c r="DV6" s="175"/>
      <c r="DW6" s="175"/>
    </row>
    <row r="7" spans="1:127" s="14" customFormat="1" ht="19.5" customHeight="1" x14ac:dyDescent="0.4">
      <c r="K7" s="13"/>
      <c r="L7" s="13"/>
      <c r="M7" s="13"/>
      <c r="N7" s="13"/>
      <c r="O7" s="13"/>
      <c r="AH7" s="83"/>
    </row>
    <row r="8" spans="1:127" s="20" customFormat="1" ht="32.25" customHeight="1" x14ac:dyDescent="0.4">
      <c r="B8" s="21" t="s">
        <v>80</v>
      </c>
      <c r="D8" s="269" t="str">
        <f>IF(OR(K13="入力要",K14="入力要",K15="入力要",K16="入力要",K17="入力要",K18="入力要",K19="入力要",K21="入力要",K22="入力要",K23="入力要",K28="入力要",K29="入力要",K34="入力要",K35="入力要",K30="入力要",K31="入力要",K32="入力要",K33="入力要",K41="入力要",K42="入力要",K43="入力要",K44="入力要",K48="入力要",K46="入力要",K47="入力要",K49="入力要"),"未入力の項目があります。確認してください。","")</f>
        <v>未入力の項目があります。確認してください。</v>
      </c>
      <c r="E8" s="269"/>
      <c r="F8" s="269"/>
      <c r="G8" s="269"/>
      <c r="H8" s="269"/>
      <c r="I8" s="269"/>
      <c r="J8" s="269"/>
      <c r="K8" s="86"/>
      <c r="L8" s="86"/>
      <c r="M8" s="22"/>
      <c r="N8" s="22"/>
      <c r="O8" s="22"/>
      <c r="P8" s="22"/>
      <c r="Q8" s="22"/>
      <c r="R8" s="22"/>
      <c r="AH8" s="83"/>
    </row>
    <row r="9" spans="1:127" s="20" customFormat="1" ht="11.25" customHeight="1" x14ac:dyDescent="0.4">
      <c r="B9" s="21"/>
      <c r="D9" s="23"/>
      <c r="E9" s="23"/>
      <c r="F9" s="23"/>
      <c r="G9" s="23"/>
      <c r="H9" s="23"/>
      <c r="I9" s="23"/>
      <c r="J9" s="23"/>
      <c r="K9" s="22"/>
      <c r="L9" s="22"/>
      <c r="M9" s="22"/>
      <c r="N9" s="22"/>
      <c r="O9" s="22"/>
      <c r="P9" s="22"/>
      <c r="Q9" s="22"/>
      <c r="R9" s="22"/>
      <c r="AH9" s="83"/>
    </row>
    <row r="10" spans="1:127" s="20" customFormat="1" ht="20.25" x14ac:dyDescent="0.4">
      <c r="B10" s="24" t="s">
        <v>209</v>
      </c>
      <c r="D10" s="25"/>
      <c r="E10" s="25"/>
      <c r="F10" s="25"/>
      <c r="G10" s="25"/>
      <c r="H10" s="276" t="s">
        <v>210</v>
      </c>
      <c r="I10" s="276"/>
      <c r="J10" s="170" t="s">
        <v>99</v>
      </c>
      <c r="L10" s="26"/>
      <c r="N10" s="27"/>
      <c r="O10" s="27"/>
      <c r="P10" s="22"/>
      <c r="Q10" s="22"/>
      <c r="R10" s="22"/>
      <c r="AH10" s="83"/>
    </row>
    <row r="11" spans="1:127" s="20" customFormat="1" ht="6" customHeight="1" x14ac:dyDescent="0.4">
      <c r="B11" s="28"/>
      <c r="D11" s="25"/>
      <c r="E11" s="25"/>
      <c r="F11" s="25"/>
      <c r="G11" s="25"/>
      <c r="H11" s="25"/>
      <c r="I11" s="25"/>
      <c r="J11" s="29"/>
      <c r="K11" s="28"/>
      <c r="L11" s="27"/>
      <c r="M11" s="27"/>
      <c r="N11" s="27"/>
      <c r="O11" s="27"/>
      <c r="P11" s="22"/>
      <c r="Q11" s="22"/>
      <c r="R11" s="22"/>
      <c r="AH11" s="83"/>
    </row>
    <row r="12" spans="1:127" s="30" customFormat="1" ht="18.75" customHeight="1" x14ac:dyDescent="0.4">
      <c r="B12" s="31"/>
      <c r="C12" s="31"/>
      <c r="D12" s="31"/>
      <c r="E12" s="31"/>
      <c r="F12" s="31"/>
      <c r="G12" s="31"/>
      <c r="H12" s="31"/>
      <c r="I12" s="31"/>
      <c r="J12" s="31"/>
      <c r="K12" s="323" t="s">
        <v>95</v>
      </c>
      <c r="L12" s="321"/>
      <c r="M12" s="321" t="s">
        <v>93</v>
      </c>
      <c r="N12" s="321"/>
      <c r="O12" s="321"/>
      <c r="P12" s="321"/>
      <c r="Q12" s="321"/>
      <c r="R12" s="322"/>
      <c r="S12" s="32"/>
      <c r="AH12" s="84"/>
    </row>
    <row r="13" spans="1:127" s="30" customFormat="1" ht="18" customHeight="1" x14ac:dyDescent="0.4">
      <c r="A13" s="32"/>
      <c r="B13" s="244" t="s">
        <v>19</v>
      </c>
      <c r="C13" s="244"/>
      <c r="D13" s="1"/>
      <c r="E13" s="33" t="s">
        <v>54</v>
      </c>
      <c r="F13" s="2"/>
      <c r="G13" s="33" t="s">
        <v>53</v>
      </c>
      <c r="H13" s="2"/>
      <c r="I13" s="33" t="s">
        <v>52</v>
      </c>
      <c r="J13" s="34"/>
      <c r="K13" s="88" t="str">
        <f>IF(OR(D13="",F13="",H13=""),"入力要","")</f>
        <v>入力要</v>
      </c>
      <c r="L13" s="35" t="s">
        <v>12</v>
      </c>
      <c r="M13" s="36" t="s">
        <v>100</v>
      </c>
      <c r="N13" s="37"/>
      <c r="O13" s="37"/>
      <c r="P13" s="38"/>
      <c r="Q13" s="38"/>
      <c r="R13" s="39"/>
      <c r="S13" s="40"/>
      <c r="AH13" s="84"/>
    </row>
    <row r="14" spans="1:127" s="30" customFormat="1" ht="18" customHeight="1" x14ac:dyDescent="0.4">
      <c r="A14" s="32"/>
      <c r="B14" s="244" t="s">
        <v>76</v>
      </c>
      <c r="C14" s="244"/>
      <c r="D14" s="277"/>
      <c r="E14" s="278"/>
      <c r="F14" s="278"/>
      <c r="G14" s="278"/>
      <c r="H14" s="278"/>
      <c r="I14" s="278"/>
      <c r="J14" s="279"/>
      <c r="K14" s="88" t="str">
        <f>IF(D14="","入力要","")</f>
        <v>入力要</v>
      </c>
      <c r="L14" s="41" t="s">
        <v>12</v>
      </c>
      <c r="M14" s="36" t="s">
        <v>8</v>
      </c>
      <c r="N14" s="37"/>
      <c r="O14" s="37"/>
      <c r="P14" s="38"/>
      <c r="Q14" s="38"/>
      <c r="R14" s="39"/>
      <c r="S14" s="40"/>
      <c r="AH14" s="84"/>
    </row>
    <row r="15" spans="1:127" s="30" customFormat="1" ht="18" customHeight="1" x14ac:dyDescent="0.4">
      <c r="B15" s="244" t="s">
        <v>79</v>
      </c>
      <c r="C15" s="244"/>
      <c r="D15" s="277"/>
      <c r="E15" s="278"/>
      <c r="F15" s="278"/>
      <c r="G15" s="278"/>
      <c r="H15" s="278"/>
      <c r="I15" s="278"/>
      <c r="J15" s="279"/>
      <c r="K15" s="88" t="str">
        <f>IF(D15="","入力要","")</f>
        <v>入力要</v>
      </c>
      <c r="L15" s="41" t="s">
        <v>12</v>
      </c>
      <c r="M15" s="36" t="s">
        <v>8</v>
      </c>
      <c r="N15" s="37"/>
      <c r="O15" s="37"/>
      <c r="P15" s="38"/>
      <c r="Q15" s="38"/>
      <c r="R15" s="39"/>
      <c r="S15" s="40"/>
      <c r="AH15" s="84"/>
    </row>
    <row r="16" spans="1:127" s="30" customFormat="1" ht="18" customHeight="1" x14ac:dyDescent="0.4">
      <c r="B16" s="244" t="s">
        <v>20</v>
      </c>
      <c r="C16" s="244"/>
      <c r="D16" s="277"/>
      <c r="E16" s="278"/>
      <c r="F16" s="278"/>
      <c r="G16" s="278"/>
      <c r="H16" s="278"/>
      <c r="I16" s="278"/>
      <c r="J16" s="279"/>
      <c r="K16" s="88" t="str">
        <f>IF(D16="","入力要","")</f>
        <v>入力要</v>
      </c>
      <c r="L16" s="41" t="s">
        <v>12</v>
      </c>
      <c r="M16" s="36" t="s">
        <v>8</v>
      </c>
      <c r="N16" s="37"/>
      <c r="O16" s="37"/>
      <c r="P16" s="38"/>
      <c r="Q16" s="38"/>
      <c r="R16" s="39"/>
      <c r="S16" s="40"/>
      <c r="AH16" s="84"/>
    </row>
    <row r="17" spans="2:36" s="30" customFormat="1" ht="18" customHeight="1" x14ac:dyDescent="0.4">
      <c r="B17" s="244" t="s">
        <v>77</v>
      </c>
      <c r="C17" s="167" t="s">
        <v>46</v>
      </c>
      <c r="D17" s="277"/>
      <c r="E17" s="278"/>
      <c r="F17" s="278"/>
      <c r="G17" s="278"/>
      <c r="H17" s="278"/>
      <c r="I17" s="278"/>
      <c r="J17" s="279"/>
      <c r="K17" s="88" t="str">
        <f>IF(D17="","入力要","")</f>
        <v>入力要</v>
      </c>
      <c r="L17" s="41" t="s">
        <v>12</v>
      </c>
      <c r="M17" s="36" t="s">
        <v>8</v>
      </c>
      <c r="N17" s="37"/>
      <c r="O17" s="37"/>
      <c r="P17" s="38"/>
      <c r="Q17" s="38"/>
      <c r="R17" s="39"/>
      <c r="S17" s="40"/>
      <c r="AH17" s="84"/>
    </row>
    <row r="18" spans="2:36" s="30" customFormat="1" ht="18" customHeight="1" x14ac:dyDescent="0.4">
      <c r="B18" s="244"/>
      <c r="C18" s="167" t="s">
        <v>47</v>
      </c>
      <c r="D18" s="3"/>
      <c r="E18" s="42" t="s">
        <v>50</v>
      </c>
      <c r="F18" s="4"/>
      <c r="G18" s="42" t="s">
        <v>51</v>
      </c>
      <c r="H18" s="4"/>
      <c r="I18" s="42"/>
      <c r="J18" s="43"/>
      <c r="K18" s="88" t="str">
        <f>IF(OR(D18="",F18="",H18=""),"入力要","")</f>
        <v>入力要</v>
      </c>
      <c r="L18" s="41" t="s">
        <v>12</v>
      </c>
      <c r="M18" s="36" t="s">
        <v>8</v>
      </c>
      <c r="N18" s="37"/>
      <c r="O18" s="37"/>
      <c r="P18" s="38"/>
      <c r="Q18" s="38"/>
      <c r="R18" s="39"/>
      <c r="S18" s="40"/>
      <c r="AH18" s="84"/>
    </row>
    <row r="19" spans="2:36" s="30" customFormat="1" ht="18" customHeight="1" x14ac:dyDescent="0.4">
      <c r="B19" s="244"/>
      <c r="C19" s="167" t="s">
        <v>48</v>
      </c>
      <c r="D19" s="280"/>
      <c r="E19" s="281"/>
      <c r="F19" s="281"/>
      <c r="G19" s="281"/>
      <c r="H19" s="281"/>
      <c r="I19" s="281"/>
      <c r="J19" s="282"/>
      <c r="K19" s="88" t="str">
        <f>IF(D19="","入力要","")</f>
        <v>入力要</v>
      </c>
      <c r="L19" s="41" t="s">
        <v>12</v>
      </c>
      <c r="M19" s="36" t="s">
        <v>8</v>
      </c>
      <c r="N19" s="37"/>
      <c r="O19" s="37"/>
      <c r="P19" s="38"/>
      <c r="Q19" s="38"/>
      <c r="R19" s="39"/>
      <c r="S19" s="40"/>
      <c r="AH19" s="84"/>
    </row>
    <row r="20" spans="2:36" s="30" customFormat="1" ht="3.75" customHeight="1" x14ac:dyDescent="0.4">
      <c r="B20" s="31"/>
      <c r="C20" s="31"/>
      <c r="D20" s="31"/>
      <c r="E20" s="31"/>
      <c r="F20" s="31"/>
      <c r="G20" s="31"/>
      <c r="H20" s="31"/>
      <c r="I20" s="31"/>
      <c r="J20" s="31"/>
      <c r="K20" s="89"/>
      <c r="L20" s="44"/>
      <c r="M20" s="45"/>
      <c r="N20" s="46"/>
      <c r="O20" s="46"/>
      <c r="P20" s="20"/>
      <c r="Q20" s="20"/>
      <c r="R20" s="47"/>
      <c r="S20" s="40"/>
      <c r="AH20" s="84"/>
    </row>
    <row r="21" spans="2:36" s="30" customFormat="1" ht="18" customHeight="1" x14ac:dyDescent="0.4">
      <c r="B21" s="244" t="s">
        <v>9</v>
      </c>
      <c r="C21" s="244"/>
      <c r="D21" s="273"/>
      <c r="E21" s="274"/>
      <c r="F21" s="274"/>
      <c r="G21" s="274"/>
      <c r="H21" s="274"/>
      <c r="I21" s="274"/>
      <c r="J21" s="275"/>
      <c r="K21" s="90" t="str">
        <f>IF(D21="","入力要","")</f>
        <v>入力要</v>
      </c>
      <c r="L21" s="48" t="s">
        <v>12</v>
      </c>
      <c r="M21" s="49" t="s">
        <v>82</v>
      </c>
      <c r="N21" s="50"/>
      <c r="O21" s="50"/>
      <c r="P21" s="20"/>
      <c r="Q21" s="20"/>
      <c r="R21" s="47"/>
      <c r="S21" s="40"/>
      <c r="AH21" s="84"/>
    </row>
    <row r="22" spans="2:36" s="30" customFormat="1" ht="18" customHeight="1" x14ac:dyDescent="0.4">
      <c r="B22" s="270" t="s">
        <v>49</v>
      </c>
      <c r="C22" s="51" t="s">
        <v>13</v>
      </c>
      <c r="D22" s="184"/>
      <c r="E22" s="52" t="s">
        <v>24</v>
      </c>
      <c r="F22" s="185"/>
      <c r="G22" s="53"/>
      <c r="H22" s="53"/>
      <c r="I22" s="53"/>
      <c r="J22" s="54"/>
      <c r="K22" s="90" t="str">
        <f>IF(OR(D22="",F22=""),"入力要","")</f>
        <v>入力要</v>
      </c>
      <c r="L22" s="41" t="s">
        <v>12</v>
      </c>
      <c r="M22" s="36" t="s">
        <v>8</v>
      </c>
      <c r="N22" s="37"/>
      <c r="O22" s="37"/>
      <c r="P22" s="38"/>
      <c r="Q22" s="38"/>
      <c r="R22" s="39"/>
      <c r="S22" s="40"/>
      <c r="AH22" s="84"/>
    </row>
    <row r="23" spans="2:36" s="30" customFormat="1" ht="36" customHeight="1" x14ac:dyDescent="0.4">
      <c r="B23" s="271"/>
      <c r="C23" s="55" t="s">
        <v>14</v>
      </c>
      <c r="D23" s="283"/>
      <c r="E23" s="283"/>
      <c r="F23" s="283"/>
      <c r="G23" s="283"/>
      <c r="H23" s="283"/>
      <c r="I23" s="283"/>
      <c r="J23" s="283"/>
      <c r="K23" s="90" t="str">
        <f>IF(D23="","入力要","")</f>
        <v>入力要</v>
      </c>
      <c r="L23" s="41" t="s">
        <v>12</v>
      </c>
      <c r="M23" s="36" t="s">
        <v>8</v>
      </c>
      <c r="N23" s="37"/>
      <c r="O23" s="37"/>
      <c r="P23" s="38"/>
      <c r="Q23" s="38"/>
      <c r="R23" s="39"/>
      <c r="S23" s="40"/>
      <c r="AH23" s="84"/>
    </row>
    <row r="24" spans="2:36" s="30" customFormat="1" ht="18" customHeight="1" x14ac:dyDescent="0.4">
      <c r="B24" s="272"/>
      <c r="C24" s="56" t="s">
        <v>47</v>
      </c>
      <c r="D24" s="9"/>
      <c r="E24" s="57" t="s">
        <v>50</v>
      </c>
      <c r="F24" s="10"/>
      <c r="G24" s="57" t="s">
        <v>51</v>
      </c>
      <c r="H24" s="10"/>
      <c r="I24" s="57"/>
      <c r="J24" s="58"/>
      <c r="K24" s="90"/>
      <c r="L24" s="41"/>
      <c r="M24" s="36" t="s">
        <v>8</v>
      </c>
      <c r="N24" s="37"/>
      <c r="O24" s="37"/>
      <c r="P24" s="38"/>
      <c r="Q24" s="38"/>
      <c r="R24" s="39"/>
      <c r="S24" s="40"/>
      <c r="AH24" s="84"/>
    </row>
    <row r="25" spans="2:36" s="30" customFormat="1" ht="18" customHeight="1" x14ac:dyDescent="0.4">
      <c r="B25" s="260" t="s">
        <v>83</v>
      </c>
      <c r="C25" s="61" t="s">
        <v>84</v>
      </c>
      <c r="D25" s="328"/>
      <c r="E25" s="329"/>
      <c r="F25" s="329"/>
      <c r="G25" s="329"/>
      <c r="H25" s="329"/>
      <c r="I25" s="329"/>
      <c r="J25" s="330"/>
      <c r="K25" s="91"/>
      <c r="L25" s="41"/>
      <c r="M25" s="36" t="s">
        <v>96</v>
      </c>
      <c r="N25" s="37"/>
      <c r="O25" s="37"/>
      <c r="P25" s="38"/>
      <c r="Q25" s="38"/>
      <c r="R25" s="39"/>
      <c r="S25" s="40"/>
      <c r="AH25" s="84"/>
    </row>
    <row r="26" spans="2:36" s="30" customFormat="1" ht="18" customHeight="1" x14ac:dyDescent="0.4">
      <c r="B26" s="272"/>
      <c r="C26" s="168" t="s">
        <v>85</v>
      </c>
      <c r="D26" s="338"/>
      <c r="E26" s="339"/>
      <c r="F26" s="339"/>
      <c r="G26" s="339"/>
      <c r="H26" s="339"/>
      <c r="I26" s="339"/>
      <c r="J26" s="340"/>
      <c r="K26" s="92"/>
      <c r="L26" s="41"/>
      <c r="M26" s="36" t="s">
        <v>97</v>
      </c>
      <c r="N26" s="37"/>
      <c r="O26" s="37"/>
      <c r="P26" s="38"/>
      <c r="Q26" s="38"/>
      <c r="R26" s="39"/>
      <c r="S26" s="40"/>
      <c r="AH26" s="84"/>
    </row>
    <row r="27" spans="2:36" s="30" customFormat="1" ht="18" customHeight="1" x14ac:dyDescent="0.4">
      <c r="B27" s="284" t="s">
        <v>44</v>
      </c>
      <c r="C27" s="285"/>
      <c r="D27" s="335"/>
      <c r="E27" s="336"/>
      <c r="F27" s="336"/>
      <c r="G27" s="336"/>
      <c r="H27" s="336"/>
      <c r="I27" s="336"/>
      <c r="J27" s="337"/>
      <c r="K27" s="93"/>
      <c r="L27" s="41"/>
      <c r="M27" s="36" t="s">
        <v>98</v>
      </c>
      <c r="N27" s="37"/>
      <c r="O27" s="37"/>
      <c r="P27" s="38"/>
      <c r="Q27" s="38"/>
      <c r="R27" s="39"/>
      <c r="S27" s="40"/>
      <c r="AH27" s="84"/>
    </row>
    <row r="28" spans="2:36" s="30" customFormat="1" ht="18" customHeight="1" x14ac:dyDescent="0.4">
      <c r="B28" s="284" t="s">
        <v>1</v>
      </c>
      <c r="C28" s="285"/>
      <c r="D28" s="257"/>
      <c r="E28" s="258"/>
      <c r="F28" s="258"/>
      <c r="G28" s="258"/>
      <c r="H28" s="258"/>
      <c r="I28" s="258"/>
      <c r="J28" s="259"/>
      <c r="K28" s="88" t="str">
        <f>IF(D28="","入力要","")</f>
        <v>入力要</v>
      </c>
      <c r="L28" s="41" t="s">
        <v>12</v>
      </c>
      <c r="M28" s="36" t="s">
        <v>86</v>
      </c>
      <c r="N28" s="37"/>
      <c r="O28" s="37"/>
      <c r="P28" s="38"/>
      <c r="Q28" s="38"/>
      <c r="R28" s="39"/>
      <c r="S28" s="40"/>
      <c r="AH28" s="84"/>
    </row>
    <row r="29" spans="2:36" s="30" customFormat="1" ht="18" customHeight="1" x14ac:dyDescent="0.4">
      <c r="B29" s="248" t="s">
        <v>15</v>
      </c>
      <c r="C29" s="249"/>
      <c r="D29" s="252"/>
      <c r="E29" s="253"/>
      <c r="F29" s="253"/>
      <c r="G29" s="253"/>
      <c r="H29" s="253"/>
      <c r="I29" s="253"/>
      <c r="J29" s="254"/>
      <c r="K29" s="88" t="str">
        <f>IF(D29="","入力要","")</f>
        <v>入力要</v>
      </c>
      <c r="L29" s="41" t="s">
        <v>87</v>
      </c>
      <c r="M29" s="36" t="s">
        <v>82</v>
      </c>
      <c r="N29" s="37"/>
      <c r="O29" s="37"/>
      <c r="P29" s="38"/>
      <c r="Q29" s="38"/>
      <c r="R29" s="39"/>
      <c r="S29" s="40"/>
      <c r="AH29" s="84"/>
    </row>
    <row r="30" spans="2:36" s="30" customFormat="1" ht="18" customHeight="1" x14ac:dyDescent="0.4">
      <c r="B30" s="248" t="s">
        <v>202</v>
      </c>
      <c r="C30" s="55" t="s">
        <v>259</v>
      </c>
      <c r="D30" s="59"/>
      <c r="E30" s="243" t="s">
        <v>259</v>
      </c>
      <c r="F30" s="243"/>
      <c r="G30" s="243"/>
      <c r="H30" s="243"/>
      <c r="I30" s="243"/>
      <c r="J30" s="243"/>
      <c r="K30" s="230" t="str">
        <f>IF(SUM($AJ$30:$AJ$33)=0,"入力要","")</f>
        <v>入力要</v>
      </c>
      <c r="L30" s="223" t="str">
        <f>IF(SUM($AJ$30:$AJ$33)=0,"〇","")</f>
        <v>〇</v>
      </c>
      <c r="M30" s="36" t="s">
        <v>264</v>
      </c>
      <c r="N30" s="37"/>
      <c r="O30" s="37"/>
      <c r="P30" s="38"/>
      <c r="Q30" s="38"/>
      <c r="R30" s="39"/>
      <c r="S30" s="40"/>
      <c r="AH30" s="81" t="b">
        <v>0</v>
      </c>
      <c r="AJ30" s="30">
        <f>IF(AH30=TRUE,1,0)</f>
        <v>0</v>
      </c>
    </row>
    <row r="31" spans="2:36" s="30" customFormat="1" ht="18" customHeight="1" x14ac:dyDescent="0.4">
      <c r="B31" s="250"/>
      <c r="C31" s="55" t="s">
        <v>203</v>
      </c>
      <c r="D31" s="60"/>
      <c r="E31" s="255" t="s">
        <v>237</v>
      </c>
      <c r="F31" s="255"/>
      <c r="G31" s="255"/>
      <c r="H31" s="255"/>
      <c r="I31" s="255"/>
      <c r="J31" s="255"/>
      <c r="K31" s="230" t="str">
        <f>IF(SUM($AJ$30:$AJ$33)=0,"入力要","")</f>
        <v>入力要</v>
      </c>
      <c r="L31" s="223" t="str">
        <f>IF(SUM($AJ$30:$AJ$33)=0,"〇","")</f>
        <v>〇</v>
      </c>
      <c r="M31" s="36" t="s">
        <v>262</v>
      </c>
      <c r="N31" s="37"/>
      <c r="O31" s="37"/>
      <c r="P31" s="38"/>
      <c r="Q31" s="38"/>
      <c r="R31" s="39"/>
      <c r="S31" s="40"/>
      <c r="AH31" s="81" t="b">
        <v>0</v>
      </c>
      <c r="AI31" s="102" t="str">
        <f>IF(AH31=TRUE,E31,"")</f>
        <v/>
      </c>
      <c r="AJ31" s="30">
        <f t="shared" ref="AJ31:AJ33" si="0">IF(AH31=TRUE,1,0)</f>
        <v>0</v>
      </c>
    </row>
    <row r="32" spans="2:36" s="30" customFormat="1" ht="18" customHeight="1" x14ac:dyDescent="0.4">
      <c r="B32" s="250"/>
      <c r="C32" s="55" t="s">
        <v>88</v>
      </c>
      <c r="D32" s="60"/>
      <c r="E32" s="256" t="s">
        <v>88</v>
      </c>
      <c r="F32" s="256"/>
      <c r="G32" s="256"/>
      <c r="H32" s="256"/>
      <c r="I32" s="256"/>
      <c r="J32" s="256"/>
      <c r="K32" s="230" t="str">
        <f>IF(SUM($AJ$30:$AJ$33)=0,"入力要","")</f>
        <v>入力要</v>
      </c>
      <c r="L32" s="223" t="str">
        <f>IF(SUM($AJ$30:$AJ$33)=0,"〇","")</f>
        <v>〇</v>
      </c>
      <c r="M32" s="36" t="s">
        <v>261</v>
      </c>
      <c r="N32" s="37"/>
      <c r="O32" s="37"/>
      <c r="P32" s="38"/>
      <c r="Q32" s="38"/>
      <c r="R32" s="39"/>
      <c r="S32" s="40"/>
      <c r="AH32" s="81" t="b">
        <v>0</v>
      </c>
      <c r="AI32" s="102" t="str">
        <f>IF(AH32=TRUE,E32,"")</f>
        <v/>
      </c>
      <c r="AJ32" s="30">
        <f t="shared" si="0"/>
        <v>0</v>
      </c>
    </row>
    <row r="33" spans="2:36" s="30" customFormat="1" ht="18" customHeight="1" x14ac:dyDescent="0.4">
      <c r="B33" s="251"/>
      <c r="C33" s="55" t="s">
        <v>204</v>
      </c>
      <c r="D33" s="60"/>
      <c r="E33" s="252"/>
      <c r="F33" s="253"/>
      <c r="G33" s="253"/>
      <c r="H33" s="253"/>
      <c r="I33" s="253"/>
      <c r="J33" s="254"/>
      <c r="K33" s="230" t="str">
        <f>IF(SUM($AJ$30:$AJ$33)=0,"入力要","")</f>
        <v>入力要</v>
      </c>
      <c r="L33" s="223" t="str">
        <f>IF(SUM($AJ$30:$AJ$33)=0,"〇","")</f>
        <v>〇</v>
      </c>
      <c r="M33" s="36" t="s">
        <v>260</v>
      </c>
      <c r="N33" s="37"/>
      <c r="O33" s="37"/>
      <c r="P33" s="38"/>
      <c r="Q33" s="38"/>
      <c r="R33" s="39"/>
      <c r="S33" s="40"/>
      <c r="AH33" s="81" t="b">
        <v>0</v>
      </c>
      <c r="AI33" s="102" t="str">
        <f>IF(AH33=TRUE,E33,"")</f>
        <v/>
      </c>
      <c r="AJ33" s="30">
        <f t="shared" si="0"/>
        <v>0</v>
      </c>
    </row>
    <row r="34" spans="2:36" s="30" customFormat="1" ht="18" customHeight="1" x14ac:dyDescent="0.4">
      <c r="B34" s="244" t="s">
        <v>205</v>
      </c>
      <c r="C34" s="244"/>
      <c r="D34" s="245"/>
      <c r="E34" s="246"/>
      <c r="F34" s="246"/>
      <c r="G34" s="246"/>
      <c r="H34" s="246"/>
      <c r="I34" s="246"/>
      <c r="J34" s="247"/>
      <c r="K34" s="88" t="str">
        <f>IF(D34="","入力要","")</f>
        <v>入力要</v>
      </c>
      <c r="L34" s="166" t="s">
        <v>87</v>
      </c>
      <c r="M34" s="49" t="s">
        <v>82</v>
      </c>
      <c r="N34" s="37"/>
      <c r="O34" s="37"/>
      <c r="P34" s="38"/>
      <c r="Q34" s="38"/>
      <c r="R34" s="39"/>
      <c r="S34" s="40"/>
      <c r="AH34" s="85"/>
    </row>
    <row r="35" spans="2:36" s="30" customFormat="1" ht="18" customHeight="1" x14ac:dyDescent="0.4">
      <c r="B35" s="284" t="s">
        <v>193</v>
      </c>
      <c r="C35" s="285"/>
      <c r="D35" s="1"/>
      <c r="E35" s="33" t="s">
        <v>54</v>
      </c>
      <c r="F35" s="2"/>
      <c r="G35" s="33" t="s">
        <v>53</v>
      </c>
      <c r="H35" s="2"/>
      <c r="I35" s="33" t="s">
        <v>52</v>
      </c>
      <c r="J35" s="34"/>
      <c r="K35" s="90" t="str">
        <f>IF(OR(D35="",F35="",H35=""),"入力要","")</f>
        <v>入力要</v>
      </c>
      <c r="L35" s="41" t="s">
        <v>12</v>
      </c>
      <c r="M35" s="36" t="s">
        <v>280</v>
      </c>
      <c r="N35" s="37"/>
      <c r="O35" s="37"/>
      <c r="P35" s="38"/>
      <c r="Q35" s="38"/>
      <c r="R35" s="39"/>
      <c r="S35" s="40"/>
      <c r="T35" s="20"/>
      <c r="U35" s="20"/>
      <c r="V35" s="20"/>
      <c r="W35" s="20"/>
      <c r="X35" s="20"/>
      <c r="Y35" s="20"/>
      <c r="Z35" s="20"/>
      <c r="AA35" s="20"/>
      <c r="AB35" s="20"/>
      <c r="AC35" s="20"/>
      <c r="AD35" s="20"/>
      <c r="AE35" s="20"/>
      <c r="AF35" s="20"/>
      <c r="AG35" s="20"/>
      <c r="AH35" s="84"/>
    </row>
    <row r="36" spans="2:36" s="30" customFormat="1" ht="18" customHeight="1" x14ac:dyDescent="0.4">
      <c r="B36" s="263" t="s">
        <v>11</v>
      </c>
      <c r="C36" s="61" t="s">
        <v>59</v>
      </c>
      <c r="D36" s="5"/>
      <c r="E36" s="62" t="s">
        <v>54</v>
      </c>
      <c r="F36" s="6"/>
      <c r="G36" s="62" t="s">
        <v>53</v>
      </c>
      <c r="H36" s="6"/>
      <c r="I36" s="62" t="s">
        <v>52</v>
      </c>
      <c r="J36" s="63"/>
      <c r="K36" s="97"/>
      <c r="L36" s="324"/>
      <c r="M36" s="295" t="s">
        <v>101</v>
      </c>
      <c r="N36" s="296"/>
      <c r="O36" s="296"/>
      <c r="P36" s="296"/>
      <c r="Q36" s="296"/>
      <c r="R36" s="297"/>
      <c r="S36" s="40"/>
      <c r="AH36" s="84"/>
    </row>
    <row r="37" spans="2:36" s="30" customFormat="1" ht="18" customHeight="1" x14ac:dyDescent="0.4">
      <c r="B37" s="264"/>
      <c r="C37" s="56" t="s">
        <v>60</v>
      </c>
      <c r="D37" s="7"/>
      <c r="E37" s="64" t="s">
        <v>54</v>
      </c>
      <c r="F37" s="8"/>
      <c r="G37" s="64" t="s">
        <v>53</v>
      </c>
      <c r="H37" s="8"/>
      <c r="I37" s="64" t="s">
        <v>52</v>
      </c>
      <c r="J37" s="65"/>
      <c r="K37" s="98"/>
      <c r="L37" s="324"/>
      <c r="M37" s="298"/>
      <c r="N37" s="299"/>
      <c r="O37" s="299"/>
      <c r="P37" s="299"/>
      <c r="Q37" s="299"/>
      <c r="R37" s="300"/>
      <c r="S37" s="40"/>
      <c r="AH37" s="84"/>
    </row>
    <row r="38" spans="2:36" s="30" customFormat="1" ht="18" customHeight="1" x14ac:dyDescent="0.4">
      <c r="B38" s="244" t="s">
        <v>61</v>
      </c>
      <c r="C38" s="66" t="s">
        <v>62</v>
      </c>
      <c r="D38" s="265"/>
      <c r="E38" s="266"/>
      <c r="F38" s="266"/>
      <c r="G38" s="266"/>
      <c r="H38" s="266"/>
      <c r="I38" s="266"/>
      <c r="J38" s="267"/>
      <c r="K38" s="99"/>
      <c r="L38" s="41"/>
      <c r="M38" s="67" t="s">
        <v>89</v>
      </c>
      <c r="N38" s="37"/>
      <c r="O38" s="37"/>
      <c r="P38" s="38"/>
      <c r="Q38" s="38"/>
      <c r="R38" s="39"/>
      <c r="S38" s="40"/>
      <c r="AH38" s="84"/>
    </row>
    <row r="39" spans="2:36" s="30" customFormat="1" ht="18" customHeight="1" x14ac:dyDescent="0.4">
      <c r="B39" s="244"/>
      <c r="C39" s="55" t="s">
        <v>63</v>
      </c>
      <c r="D39" s="265"/>
      <c r="E39" s="266"/>
      <c r="F39" s="266"/>
      <c r="G39" s="266"/>
      <c r="H39" s="266"/>
      <c r="I39" s="266"/>
      <c r="J39" s="267"/>
      <c r="K39" s="100"/>
      <c r="L39" s="41"/>
      <c r="M39" s="67" t="s">
        <v>89</v>
      </c>
      <c r="N39" s="37"/>
      <c r="O39" s="37"/>
      <c r="P39" s="38"/>
      <c r="Q39" s="38"/>
      <c r="R39" s="39"/>
      <c r="S39" s="40"/>
      <c r="AH39" s="85"/>
    </row>
    <row r="40" spans="2:36" s="30" customFormat="1" ht="18" customHeight="1" x14ac:dyDescent="0.4">
      <c r="B40" s="244"/>
      <c r="C40" s="66" t="s">
        <v>64</v>
      </c>
      <c r="D40" s="286"/>
      <c r="E40" s="287"/>
      <c r="F40" s="287"/>
      <c r="G40" s="287"/>
      <c r="H40" s="287"/>
      <c r="I40" s="287"/>
      <c r="J40" s="288"/>
      <c r="K40" s="96"/>
      <c r="L40" s="41"/>
      <c r="M40" s="67" t="s">
        <v>90</v>
      </c>
      <c r="N40" s="37"/>
      <c r="O40" s="37"/>
      <c r="P40" s="38"/>
      <c r="Q40" s="38"/>
      <c r="R40" s="39"/>
      <c r="S40" s="40"/>
      <c r="AH40" s="85"/>
    </row>
    <row r="41" spans="2:36" s="30" customFormat="1" ht="18" customHeight="1" x14ac:dyDescent="0.4">
      <c r="B41" s="244" t="s">
        <v>10</v>
      </c>
      <c r="C41" s="244"/>
      <c r="D41" s="257"/>
      <c r="E41" s="258"/>
      <c r="F41" s="258"/>
      <c r="G41" s="258"/>
      <c r="H41" s="258"/>
      <c r="I41" s="258"/>
      <c r="J41" s="259"/>
      <c r="K41" s="88" t="str">
        <f>IF(D41="","入力要","")</f>
        <v>入力要</v>
      </c>
      <c r="L41" s="41" t="s">
        <v>12</v>
      </c>
      <c r="M41" s="36" t="s">
        <v>91</v>
      </c>
      <c r="N41" s="37"/>
      <c r="O41" s="37"/>
      <c r="P41" s="38"/>
      <c r="Q41" s="38"/>
      <c r="R41" s="39"/>
      <c r="S41" s="40"/>
      <c r="T41" s="20"/>
      <c r="U41" s="20"/>
      <c r="V41" s="20"/>
      <c r="W41" s="20"/>
      <c r="X41" s="20"/>
      <c r="Y41" s="20"/>
      <c r="Z41" s="20"/>
      <c r="AA41" s="20"/>
      <c r="AB41" s="20"/>
      <c r="AC41" s="20"/>
      <c r="AD41" s="20"/>
      <c r="AE41" s="20"/>
      <c r="AF41" s="20"/>
      <c r="AG41" s="20"/>
      <c r="AH41" s="84"/>
    </row>
    <row r="42" spans="2:36" s="30" customFormat="1" ht="18" customHeight="1" x14ac:dyDescent="0.4">
      <c r="B42" s="260" t="s">
        <v>68</v>
      </c>
      <c r="C42" s="66" t="s">
        <v>69</v>
      </c>
      <c r="D42" s="257"/>
      <c r="E42" s="258"/>
      <c r="F42" s="258"/>
      <c r="G42" s="258"/>
      <c r="H42" s="258"/>
      <c r="I42" s="258"/>
      <c r="J42" s="259"/>
      <c r="K42" s="88" t="str">
        <f>IF(D42="","入力要","")</f>
        <v>入力要</v>
      </c>
      <c r="L42" s="41" t="s">
        <v>12</v>
      </c>
      <c r="M42" s="36" t="s">
        <v>91</v>
      </c>
      <c r="N42" s="37"/>
      <c r="O42" s="37"/>
      <c r="P42" s="38"/>
      <c r="Q42" s="38"/>
      <c r="R42" s="39"/>
      <c r="S42" s="40"/>
      <c r="AH42" s="84"/>
    </row>
    <row r="43" spans="2:36" s="30" customFormat="1" ht="18" customHeight="1" x14ac:dyDescent="0.4">
      <c r="B43" s="261"/>
      <c r="C43" s="66" t="s">
        <v>13</v>
      </c>
      <c r="D43" s="3"/>
      <c r="E43" s="68" t="s">
        <v>24</v>
      </c>
      <c r="F43" s="4"/>
      <c r="G43" s="69"/>
      <c r="H43" s="69"/>
      <c r="I43" s="69"/>
      <c r="J43" s="70"/>
      <c r="K43" s="234" t="str">
        <f>IF(AND(D43="",L43="〇"),"入力要","")</f>
        <v/>
      </c>
      <c r="L43" s="231" t="str">
        <f>IF(D42="その他住所","〇","")</f>
        <v/>
      </c>
      <c r="M43" s="295" t="s">
        <v>111</v>
      </c>
      <c r="N43" s="296"/>
      <c r="O43" s="296"/>
      <c r="P43" s="296"/>
      <c r="Q43" s="296"/>
      <c r="R43" s="297"/>
      <c r="S43" s="40"/>
      <c r="AH43" s="84"/>
    </row>
    <row r="44" spans="2:36" s="30" customFormat="1" ht="18" customHeight="1" x14ac:dyDescent="0.4">
      <c r="B44" s="261"/>
      <c r="C44" s="55" t="s">
        <v>14</v>
      </c>
      <c r="D44" s="252"/>
      <c r="E44" s="253"/>
      <c r="F44" s="253"/>
      <c r="G44" s="253"/>
      <c r="H44" s="253"/>
      <c r="I44" s="253"/>
      <c r="J44" s="254"/>
      <c r="K44" s="235" t="str">
        <f>IF(AND(D44="",L44="〇"),"入力要","")</f>
        <v/>
      </c>
      <c r="L44" s="233" t="str">
        <f>IF(D42="その他住所","〇","")</f>
        <v/>
      </c>
      <c r="M44" s="325"/>
      <c r="N44" s="326"/>
      <c r="O44" s="326"/>
      <c r="P44" s="326"/>
      <c r="Q44" s="326"/>
      <c r="R44" s="327"/>
      <c r="S44" s="40"/>
      <c r="AH44" s="84"/>
    </row>
    <row r="45" spans="2:36" s="30" customFormat="1" ht="18" customHeight="1" x14ac:dyDescent="0.4">
      <c r="B45" s="262"/>
      <c r="C45" s="66" t="s">
        <v>47</v>
      </c>
      <c r="D45" s="3"/>
      <c r="E45" s="42" t="s">
        <v>50</v>
      </c>
      <c r="F45" s="4"/>
      <c r="G45" s="42" t="s">
        <v>51</v>
      </c>
      <c r="H45" s="4"/>
      <c r="I45" s="42"/>
      <c r="J45" s="43"/>
      <c r="K45" s="90"/>
      <c r="L45" s="232"/>
      <c r="M45" s="298"/>
      <c r="N45" s="299"/>
      <c r="O45" s="299"/>
      <c r="P45" s="299"/>
      <c r="Q45" s="299"/>
      <c r="R45" s="300"/>
      <c r="S45" s="40"/>
      <c r="AH45" s="84"/>
    </row>
    <row r="46" spans="2:36" s="30" customFormat="1" ht="18" customHeight="1" x14ac:dyDescent="0.4">
      <c r="B46" s="260" t="s">
        <v>70</v>
      </c>
      <c r="C46" s="66" t="s">
        <v>71</v>
      </c>
      <c r="D46" s="252"/>
      <c r="E46" s="253"/>
      <c r="F46" s="253"/>
      <c r="G46" s="253"/>
      <c r="H46" s="253"/>
      <c r="I46" s="253"/>
      <c r="J46" s="254"/>
      <c r="K46" s="88" t="str">
        <f>IF(D46="","入力要","")</f>
        <v>入力要</v>
      </c>
      <c r="L46" s="41" t="s">
        <v>12</v>
      </c>
      <c r="M46" s="36" t="s">
        <v>92</v>
      </c>
      <c r="N46" s="37"/>
      <c r="O46" s="37"/>
      <c r="P46" s="38"/>
      <c r="Q46" s="38"/>
      <c r="R46" s="39"/>
      <c r="S46" s="40"/>
      <c r="AH46" s="84"/>
    </row>
    <row r="47" spans="2:36" s="30" customFormat="1" ht="18" customHeight="1" x14ac:dyDescent="0.4">
      <c r="B47" s="261"/>
      <c r="C47" s="66" t="s">
        <v>72</v>
      </c>
      <c r="D47" s="257"/>
      <c r="E47" s="258"/>
      <c r="F47" s="258"/>
      <c r="G47" s="258"/>
      <c r="H47" s="258"/>
      <c r="I47" s="258"/>
      <c r="J47" s="259"/>
      <c r="K47" s="88" t="str">
        <f>IF(D47="","入力要","")</f>
        <v>入力要</v>
      </c>
      <c r="L47" s="41" t="s">
        <v>12</v>
      </c>
      <c r="M47" s="36" t="s">
        <v>92</v>
      </c>
      <c r="N47" s="37"/>
      <c r="O47" s="37"/>
      <c r="P47" s="38"/>
      <c r="Q47" s="38"/>
      <c r="R47" s="39"/>
      <c r="S47" s="40"/>
      <c r="AH47" s="84"/>
    </row>
    <row r="48" spans="2:36" s="30" customFormat="1" ht="18" customHeight="1" x14ac:dyDescent="0.4">
      <c r="B48" s="261"/>
      <c r="C48" s="55" t="s">
        <v>47</v>
      </c>
      <c r="D48" s="3"/>
      <c r="E48" s="42" t="s">
        <v>50</v>
      </c>
      <c r="F48" s="4"/>
      <c r="G48" s="42" t="s">
        <v>51</v>
      </c>
      <c r="H48" s="4"/>
      <c r="I48" s="42"/>
      <c r="J48" s="43"/>
      <c r="K48" s="90" t="str">
        <f>IF(OR(D48="",F48="",H48=""),"入力要","")</f>
        <v>入力要</v>
      </c>
      <c r="L48" s="41" t="s">
        <v>12</v>
      </c>
      <c r="M48" s="36" t="s">
        <v>92</v>
      </c>
      <c r="N48" s="37"/>
      <c r="O48" s="37"/>
      <c r="P48" s="38"/>
      <c r="Q48" s="38"/>
      <c r="R48" s="39"/>
      <c r="S48" s="40"/>
      <c r="AH48" s="84"/>
    </row>
    <row r="49" spans="1:35" s="30" customFormat="1" ht="18" customHeight="1" x14ac:dyDescent="0.4">
      <c r="B49" s="262"/>
      <c r="C49" s="66" t="s">
        <v>48</v>
      </c>
      <c r="D49" s="268"/>
      <c r="E49" s="268"/>
      <c r="F49" s="268"/>
      <c r="G49" s="268"/>
      <c r="H49" s="268"/>
      <c r="I49" s="268"/>
      <c r="J49" s="268"/>
      <c r="K49" s="88" t="str">
        <f>IF(D49="","入力要","")</f>
        <v>入力要</v>
      </c>
      <c r="L49" s="41" t="s">
        <v>12</v>
      </c>
      <c r="M49" s="36" t="s">
        <v>92</v>
      </c>
      <c r="N49" s="37"/>
      <c r="O49" s="37"/>
      <c r="P49" s="38"/>
      <c r="Q49" s="38"/>
      <c r="R49" s="39"/>
      <c r="S49" s="40"/>
      <c r="AH49" s="84"/>
    </row>
    <row r="50" spans="1:35" s="30" customFormat="1" ht="18" customHeight="1" x14ac:dyDescent="0.4">
      <c r="B50" s="263" t="s">
        <v>74</v>
      </c>
      <c r="C50" s="302"/>
      <c r="D50" s="71"/>
      <c r="E50" s="243" t="s">
        <v>75</v>
      </c>
      <c r="F50" s="243"/>
      <c r="G50" s="243"/>
      <c r="H50" s="243"/>
      <c r="I50" s="243"/>
      <c r="J50" s="243"/>
      <c r="K50" s="94"/>
      <c r="L50" s="41"/>
      <c r="M50" s="36" t="s">
        <v>81</v>
      </c>
      <c r="N50" s="37"/>
      <c r="O50" s="37"/>
      <c r="P50" s="38"/>
      <c r="Q50" s="38"/>
      <c r="R50" s="39"/>
      <c r="S50" s="40"/>
      <c r="AH50" s="81" t="b">
        <v>0</v>
      </c>
    </row>
    <row r="51" spans="1:35" s="30" customFormat="1" ht="18" customHeight="1" x14ac:dyDescent="0.4">
      <c r="B51" s="303"/>
      <c r="C51" s="304"/>
      <c r="D51" s="72"/>
      <c r="E51" s="255"/>
      <c r="F51" s="255"/>
      <c r="G51" s="255"/>
      <c r="H51" s="255"/>
      <c r="I51" s="255"/>
      <c r="J51" s="255"/>
      <c r="K51" s="95"/>
      <c r="L51" s="41"/>
      <c r="M51" s="36" t="s">
        <v>94</v>
      </c>
      <c r="N51" s="37"/>
      <c r="O51" s="37"/>
      <c r="P51" s="38"/>
      <c r="Q51" s="38"/>
      <c r="R51" s="39"/>
      <c r="S51" s="40"/>
      <c r="AH51" s="81" t="b">
        <v>0</v>
      </c>
      <c r="AI51" s="102" t="str">
        <f>IF(AH51=TRUE,E51,"")</f>
        <v/>
      </c>
    </row>
    <row r="52" spans="1:35" s="30" customFormat="1" ht="18" customHeight="1" x14ac:dyDescent="0.4">
      <c r="B52" s="264"/>
      <c r="C52" s="305"/>
      <c r="D52" s="72"/>
      <c r="E52" s="255"/>
      <c r="F52" s="255"/>
      <c r="G52" s="255"/>
      <c r="H52" s="255"/>
      <c r="I52" s="255"/>
      <c r="J52" s="255"/>
      <c r="K52" s="95"/>
      <c r="L52" s="41"/>
      <c r="M52" s="36" t="s">
        <v>94</v>
      </c>
      <c r="N52" s="37"/>
      <c r="O52" s="37"/>
      <c r="P52" s="38"/>
      <c r="Q52" s="38"/>
      <c r="R52" s="39"/>
      <c r="S52" s="40"/>
      <c r="AH52" s="81" t="b">
        <v>0</v>
      </c>
      <c r="AI52" s="102" t="str">
        <f>IF(AH52=TRUE,E52,"")</f>
        <v/>
      </c>
    </row>
    <row r="53" spans="1:35" x14ac:dyDescent="0.4">
      <c r="O53" s="12"/>
      <c r="P53" s="13"/>
    </row>
    <row r="54" spans="1:35" ht="31.5" customHeight="1" x14ac:dyDescent="0.4">
      <c r="D54" s="269" t="str">
        <f>IF(OR(K13="入力要",K14="入力要",K15="入力要",K16="入力要",K17="入力要",K18="入力要",K19="入力要",K21="入力要",K22="入力要",K23="入力要",K28="入力要",K29="入力要",K34="入力要",K35="入力要",K30="入力要",K31="入力要",K32="入力要",K33="入力要",K41="入力要",K42="入力要",K43="入力要",K44="入力要",K48="入力要",K46="入力要",K47="入力要",K49="入力要"),"未入力の項目があります。確認してください。","")</f>
        <v>未入力の項目があります。確認してください。</v>
      </c>
      <c r="E54" s="269"/>
      <c r="F54" s="269"/>
      <c r="G54" s="269"/>
      <c r="H54" s="269"/>
      <c r="I54" s="269"/>
      <c r="J54" s="269"/>
      <c r="K54" s="86"/>
      <c r="L54" s="86"/>
      <c r="O54" s="12"/>
      <c r="P54" s="13"/>
    </row>
    <row r="55" spans="1:35" ht="20.100000000000001" customHeight="1" x14ac:dyDescent="0.4">
      <c r="D55" s="87"/>
      <c r="E55" s="87"/>
      <c r="F55" s="87"/>
      <c r="G55" s="87"/>
      <c r="H55" s="87"/>
      <c r="I55" s="87"/>
      <c r="J55" s="87"/>
      <c r="K55" s="86"/>
      <c r="L55" s="86"/>
      <c r="O55" s="12"/>
      <c r="P55" s="13"/>
    </row>
    <row r="56" spans="1:35" ht="20.100000000000001" customHeight="1" thickBot="1" x14ac:dyDescent="0.45">
      <c r="A56" s="73"/>
      <c r="B56" s="73"/>
      <c r="C56" s="73"/>
      <c r="D56" s="73"/>
      <c r="E56" s="73"/>
      <c r="F56" s="73"/>
      <c r="G56" s="73"/>
      <c r="H56" s="73"/>
      <c r="I56" s="73"/>
      <c r="J56" s="73"/>
      <c r="K56" s="74"/>
      <c r="L56" s="74"/>
      <c r="M56" s="74"/>
      <c r="N56" s="74"/>
      <c r="O56" s="74"/>
      <c r="P56" s="74"/>
      <c r="Q56" s="73"/>
      <c r="R56" s="73"/>
      <c r="S56" s="73"/>
      <c r="T56" s="14"/>
    </row>
    <row r="57" spans="1:35" s="75" customFormat="1" ht="32.25" customHeight="1" x14ac:dyDescent="0.4">
      <c r="B57" s="21" t="s">
        <v>104</v>
      </c>
      <c r="C57" s="20"/>
      <c r="D57" s="152"/>
      <c r="E57" s="152"/>
      <c r="F57" s="152"/>
      <c r="G57" s="152"/>
      <c r="H57" s="152"/>
      <c r="I57" s="152"/>
      <c r="J57" s="152"/>
      <c r="K57" s="27"/>
      <c r="L57" s="27"/>
      <c r="M57" s="27"/>
      <c r="N57" s="27"/>
      <c r="O57" s="27"/>
      <c r="P57" s="76"/>
      <c r="Q57" s="76"/>
      <c r="R57" s="76"/>
      <c r="AH57" s="83"/>
    </row>
    <row r="58" spans="1:35" s="75" customFormat="1" ht="15" customHeight="1" x14ac:dyDescent="0.4">
      <c r="B58" s="153" t="s">
        <v>195</v>
      </c>
      <c r="C58" s="163"/>
      <c r="D58" s="152"/>
      <c r="E58" s="152"/>
      <c r="F58" s="152"/>
      <c r="G58" s="152"/>
      <c r="H58" s="152"/>
      <c r="I58" s="152"/>
      <c r="J58" s="152"/>
      <c r="K58" s="27"/>
      <c r="L58" s="27"/>
      <c r="M58" s="27"/>
      <c r="N58" s="27"/>
      <c r="O58" s="27"/>
      <c r="P58" s="76"/>
      <c r="Q58" s="76"/>
      <c r="R58" s="76"/>
      <c r="AH58" s="83"/>
    </row>
    <row r="59" spans="1:35" s="75" customFormat="1" ht="12" customHeight="1" x14ac:dyDescent="0.4">
      <c r="B59" s="21"/>
      <c r="C59" s="20"/>
      <c r="D59" s="25"/>
      <c r="E59" s="25"/>
      <c r="F59" s="25"/>
      <c r="G59" s="25"/>
      <c r="H59" s="25"/>
      <c r="I59" s="25"/>
      <c r="J59" s="25"/>
      <c r="K59" s="27"/>
      <c r="L59" s="27"/>
      <c r="M59" s="27"/>
      <c r="N59" s="27"/>
      <c r="O59" s="27"/>
      <c r="P59" s="76"/>
      <c r="Q59" s="76"/>
      <c r="R59" s="76"/>
      <c r="AH59" s="83"/>
    </row>
    <row r="60" spans="1:35" s="77" customFormat="1" x14ac:dyDescent="0.4">
      <c r="B60" s="301" t="s">
        <v>103</v>
      </c>
      <c r="C60" s="301"/>
      <c r="D60" s="154"/>
      <c r="E60" s="62" t="s">
        <v>0</v>
      </c>
      <c r="F60" s="155"/>
      <c r="G60" s="62" t="s">
        <v>53</v>
      </c>
      <c r="H60" s="155"/>
      <c r="I60" s="156" t="s">
        <v>52</v>
      </c>
      <c r="J60" s="157" t="s">
        <v>106</v>
      </c>
      <c r="K60" s="158"/>
      <c r="L60" s="158"/>
      <c r="M60" s="158"/>
      <c r="N60" s="158"/>
      <c r="O60" s="158"/>
      <c r="AH60" s="101" t="str">
        <f>IF(OR(D60="",F60="",H60=""),"✕","○")</f>
        <v>✕</v>
      </c>
    </row>
    <row r="61" spans="1:35" s="77" customFormat="1" x14ac:dyDescent="0.4">
      <c r="B61" s="301" t="s">
        <v>196</v>
      </c>
      <c r="C61" s="301"/>
      <c r="D61" s="312"/>
      <c r="E61" s="313"/>
      <c r="F61" s="313"/>
      <c r="G61" s="313"/>
      <c r="H61" s="313"/>
      <c r="I61" s="314"/>
      <c r="J61" s="159" t="s">
        <v>197</v>
      </c>
      <c r="K61" s="160"/>
      <c r="L61" s="160"/>
      <c r="M61" s="160"/>
      <c r="N61" s="160"/>
      <c r="O61" s="160"/>
      <c r="P61" s="169"/>
      <c r="AH61" s="84"/>
    </row>
    <row r="62" spans="1:35" s="77" customFormat="1" ht="14.25" customHeight="1" x14ac:dyDescent="0.4">
      <c r="B62" s="310" t="s">
        <v>271</v>
      </c>
      <c r="C62" s="311"/>
      <c r="D62" s="306"/>
      <c r="E62" s="307"/>
      <c r="F62" s="307"/>
      <c r="G62" s="307"/>
      <c r="H62" s="307"/>
      <c r="I62" s="308"/>
      <c r="J62" s="159" t="s">
        <v>274</v>
      </c>
      <c r="K62" s="236"/>
      <c r="L62" s="236"/>
      <c r="M62" s="236"/>
      <c r="N62" s="236"/>
      <c r="O62" s="236"/>
      <c r="P62" s="236"/>
      <c r="Q62" s="78"/>
      <c r="R62" s="78"/>
      <c r="AH62" s="84"/>
    </row>
    <row r="63" spans="1:35" s="77" customFormat="1" ht="21.75" customHeight="1" x14ac:dyDescent="0.4">
      <c r="B63" s="30"/>
      <c r="C63" s="30"/>
      <c r="D63" s="30"/>
      <c r="E63" s="30"/>
      <c r="F63" s="30"/>
      <c r="G63" s="30"/>
      <c r="H63" s="30"/>
      <c r="I63" s="30"/>
      <c r="J63" s="30"/>
      <c r="K63" s="31"/>
      <c r="L63" s="31"/>
      <c r="M63" s="31"/>
      <c r="N63" s="31"/>
      <c r="O63" s="31"/>
      <c r="P63" s="79"/>
      <c r="AH63" s="84"/>
    </row>
    <row r="64" spans="1:35" ht="28.5" customHeight="1" x14ac:dyDescent="0.4">
      <c r="B64" s="289" t="s">
        <v>115</v>
      </c>
      <c r="C64" s="290"/>
      <c r="D64" s="291"/>
      <c r="E64" s="292"/>
      <c r="F64" s="293" t="s">
        <v>116</v>
      </c>
      <c r="G64" s="294"/>
      <c r="H64" s="294"/>
      <c r="I64" s="294"/>
      <c r="J64" s="294"/>
      <c r="K64" s="294"/>
      <c r="L64" s="294"/>
      <c r="M64" s="294"/>
      <c r="N64" s="294"/>
      <c r="O64" s="294"/>
      <c r="P64" s="13"/>
    </row>
    <row r="65" spans="15:16" x14ac:dyDescent="0.4">
      <c r="O65" s="12"/>
      <c r="P65" s="13"/>
    </row>
    <row r="66" spans="15:16" x14ac:dyDescent="0.4">
      <c r="O66" s="12"/>
      <c r="P66" s="13"/>
    </row>
    <row r="67" spans="15:16" x14ac:dyDescent="0.4">
      <c r="O67" s="12"/>
      <c r="P67" s="13"/>
    </row>
    <row r="68" spans="15:16" x14ac:dyDescent="0.4">
      <c r="O68" s="12"/>
      <c r="P68" s="13"/>
    </row>
    <row r="69" spans="15:16" x14ac:dyDescent="0.4">
      <c r="O69" s="12"/>
      <c r="P69" s="13"/>
    </row>
    <row r="70" spans="15:16" x14ac:dyDescent="0.4">
      <c r="O70" s="12"/>
      <c r="P70" s="13"/>
    </row>
    <row r="71" spans="15:16" x14ac:dyDescent="0.4">
      <c r="O71" s="12"/>
      <c r="P71" s="13"/>
    </row>
    <row r="72" spans="15:16" x14ac:dyDescent="0.4">
      <c r="O72" s="12"/>
      <c r="P72" s="13"/>
    </row>
    <row r="73" spans="15:16" x14ac:dyDescent="0.4">
      <c r="O73" s="12"/>
      <c r="P73" s="13"/>
    </row>
    <row r="74" spans="15:16" x14ac:dyDescent="0.4">
      <c r="O74" s="12"/>
      <c r="P74" s="13"/>
    </row>
    <row r="75" spans="15:16" x14ac:dyDescent="0.4">
      <c r="O75" s="12"/>
      <c r="P75" s="13"/>
    </row>
    <row r="76" spans="15:16" x14ac:dyDescent="0.4">
      <c r="O76" s="12"/>
      <c r="P76" s="13"/>
    </row>
    <row r="77" spans="15:16" x14ac:dyDescent="0.4">
      <c r="O77" s="12"/>
      <c r="P77" s="13"/>
    </row>
    <row r="78" spans="15:16" x14ac:dyDescent="0.4">
      <c r="O78" s="12"/>
      <c r="P78" s="13"/>
    </row>
    <row r="79" spans="15:16" x14ac:dyDescent="0.4">
      <c r="O79" s="12"/>
      <c r="P79" s="13"/>
    </row>
    <row r="80" spans="15:16" x14ac:dyDescent="0.4">
      <c r="O80" s="12"/>
      <c r="P80" s="13"/>
    </row>
    <row r="81" spans="15:16" x14ac:dyDescent="0.4">
      <c r="O81" s="12"/>
      <c r="P81" s="13"/>
    </row>
    <row r="82" spans="15:16" x14ac:dyDescent="0.4">
      <c r="O82" s="12"/>
      <c r="P82" s="13"/>
    </row>
    <row r="83" spans="15:16" x14ac:dyDescent="0.4">
      <c r="O83" s="12"/>
      <c r="P83" s="13"/>
    </row>
    <row r="84" spans="15:16" x14ac:dyDescent="0.4">
      <c r="O84" s="12"/>
      <c r="P84" s="13"/>
    </row>
    <row r="85" spans="15:16" x14ac:dyDescent="0.4">
      <c r="O85" s="12"/>
      <c r="P85" s="13"/>
    </row>
    <row r="86" spans="15:16" x14ac:dyDescent="0.4">
      <c r="O86" s="12"/>
      <c r="P86" s="13"/>
    </row>
  </sheetData>
  <sheetProtection algorithmName="SHA-512" hashValue="DOrMIVb4knNCuzX4icVhB7iyPAGqeCgPbqk2AaiDvvi1fTQSZLwdF3xQRjMY6BKQ8E7J9Xwls/2qyC/NwDa+BQ==" saltValue="VSY7kUvZUG9JojtXPZo+9Q==" spinCount="100000" sheet="1" objects="1" scenarios="1"/>
  <mergeCells count="69">
    <mergeCell ref="AH1:AH2"/>
    <mergeCell ref="B62:C62"/>
    <mergeCell ref="D61:I61"/>
    <mergeCell ref="L3:N4"/>
    <mergeCell ref="M12:R12"/>
    <mergeCell ref="K12:L12"/>
    <mergeCell ref="L36:L37"/>
    <mergeCell ref="M43:R45"/>
    <mergeCell ref="D25:J25"/>
    <mergeCell ref="B25:B26"/>
    <mergeCell ref="B16:C16"/>
    <mergeCell ref="B3:K3"/>
    <mergeCell ref="B4:K4"/>
    <mergeCell ref="B13:C13"/>
    <mergeCell ref="D27:J27"/>
    <mergeCell ref="D26:J26"/>
    <mergeCell ref="B64:C64"/>
    <mergeCell ref="D64:E64"/>
    <mergeCell ref="F64:O64"/>
    <mergeCell ref="B35:C35"/>
    <mergeCell ref="D54:J54"/>
    <mergeCell ref="D41:J41"/>
    <mergeCell ref="M36:R37"/>
    <mergeCell ref="B61:C61"/>
    <mergeCell ref="B60:C60"/>
    <mergeCell ref="E51:J51"/>
    <mergeCell ref="B50:C52"/>
    <mergeCell ref="E52:J52"/>
    <mergeCell ref="D62:I62"/>
    <mergeCell ref="B38:B40"/>
    <mergeCell ref="D44:J44"/>
    <mergeCell ref="B42:B45"/>
    <mergeCell ref="B28:C28"/>
    <mergeCell ref="D28:J28"/>
    <mergeCell ref="D40:J40"/>
    <mergeCell ref="D39:J39"/>
    <mergeCell ref="D29:J29"/>
    <mergeCell ref="D47:J47"/>
    <mergeCell ref="D8:J8"/>
    <mergeCell ref="B22:B24"/>
    <mergeCell ref="B21:C21"/>
    <mergeCell ref="D21:J21"/>
    <mergeCell ref="H10:I10"/>
    <mergeCell ref="D15:J15"/>
    <mergeCell ref="D16:J16"/>
    <mergeCell ref="D17:J17"/>
    <mergeCell ref="D19:J19"/>
    <mergeCell ref="B17:B19"/>
    <mergeCell ref="B14:C14"/>
    <mergeCell ref="B15:C15"/>
    <mergeCell ref="D23:J23"/>
    <mergeCell ref="D14:J14"/>
    <mergeCell ref="B27:C27"/>
    <mergeCell ref="E50:J50"/>
    <mergeCell ref="B34:C34"/>
    <mergeCell ref="B41:C41"/>
    <mergeCell ref="D34:J34"/>
    <mergeCell ref="B29:C29"/>
    <mergeCell ref="B30:B33"/>
    <mergeCell ref="E33:J33"/>
    <mergeCell ref="E30:J30"/>
    <mergeCell ref="E31:J31"/>
    <mergeCell ref="E32:J32"/>
    <mergeCell ref="D46:J46"/>
    <mergeCell ref="D42:J42"/>
    <mergeCell ref="B46:B49"/>
    <mergeCell ref="B36:B37"/>
    <mergeCell ref="D38:J38"/>
    <mergeCell ref="D49:J49"/>
  </mergeCells>
  <phoneticPr fontId="1"/>
  <conditionalFormatting sqref="B12:R29 K30:K33 B34:R52">
    <cfRule type="expression" dxfId="25" priority="13">
      <formula>$AH$3=FALSE</formula>
    </cfRule>
    <cfRule type="expression" dxfId="24" priority="22">
      <formula>$AH$3=FALSE</formula>
    </cfRule>
  </conditionalFormatting>
  <conditionalFormatting sqref="D8">
    <cfRule type="expression" dxfId="23" priority="21">
      <formula>$D$8="未入力の項目があります。確認してください。"</formula>
    </cfRule>
  </conditionalFormatting>
  <conditionalFormatting sqref="K12:L29 K30:K33 K34:L52">
    <cfRule type="expression" dxfId="22" priority="15">
      <formula>$AH$3=TRUE</formula>
    </cfRule>
  </conditionalFormatting>
  <conditionalFormatting sqref="D8">
    <cfRule type="expression" dxfId="21" priority="14">
      <formula>$AH$3=FALSE</formula>
    </cfRule>
  </conditionalFormatting>
  <conditionalFormatting sqref="D54">
    <cfRule type="expression" dxfId="20" priority="10">
      <formula>$D$8="未入力の項目があります。確認してください。"</formula>
    </cfRule>
  </conditionalFormatting>
  <conditionalFormatting sqref="D54">
    <cfRule type="expression" dxfId="19" priority="9">
      <formula>$AH$3=FALSE</formula>
    </cfRule>
  </conditionalFormatting>
  <conditionalFormatting sqref="B60:R61 B63:R64 B62:D62 J62:R62">
    <cfRule type="expression" dxfId="18" priority="7">
      <formula>NOT($C$58="eigyo")</formula>
    </cfRule>
  </conditionalFormatting>
  <conditionalFormatting sqref="B30:J33 M30:R33">
    <cfRule type="expression" dxfId="17" priority="4">
      <formula>$AH$3=FALSE</formula>
    </cfRule>
    <cfRule type="expression" dxfId="16" priority="6">
      <formula>$AH$3=FALSE</formula>
    </cfRule>
  </conditionalFormatting>
  <conditionalFormatting sqref="L30:L33">
    <cfRule type="expression" dxfId="15" priority="1">
      <formula>$AH$3=FALSE</formula>
    </cfRule>
    <cfRule type="expression" dxfId="14" priority="3">
      <formula>$AH$3=FALSE</formula>
    </cfRule>
  </conditionalFormatting>
  <conditionalFormatting sqref="L30:L33">
    <cfRule type="expression" dxfId="13" priority="2">
      <formula>$AH$3=TRUE</formula>
    </cfRule>
  </conditionalFormatting>
  <dataValidations count="16">
    <dataValidation type="textLength" operator="equal" allowBlank="1" showInputMessage="1" showErrorMessage="1" errorTitle="入力桁数エラー" error="お客さま番号は13桁です。" sqref="K26" xr:uid="{00000000-0002-0000-0000-000000000000}">
      <formula1>13</formula1>
    </dataValidation>
    <dataValidation type="textLength" operator="equal" allowBlank="1" showInputMessage="1" showErrorMessage="1" errorTitle="入力桁数エラー" error="契約番号は10桁です。" sqref="K25" xr:uid="{00000000-0002-0000-0000-000001000000}">
      <formula1>10</formula1>
    </dataValidation>
    <dataValidation type="textLength" operator="equal" allowBlank="1" showInputMessage="1" showErrorMessage="1" errorTitle="入力桁数エラー" error="供給地点特定番号は22桁です。" sqref="K27" xr:uid="{00000000-0002-0000-0000-000002000000}">
      <formula1>22</formula1>
    </dataValidation>
    <dataValidation type="list" allowBlank="1" showInputMessage="1" sqref="D21:J21" xr:uid="{00000000-0002-0000-0000-000003000000}">
      <formula1>"新設,増設,一廃,"</formula1>
    </dataValidation>
    <dataValidation type="list" allowBlank="1" showInputMessage="1" showErrorMessage="1" sqref="D41:J41" xr:uid="{00000000-0002-0000-0000-000004000000}">
      <formula1>"口座振替,金融機関への振込,変更なし,"</formula1>
    </dataValidation>
    <dataValidation type="list" allowBlank="1" showInputMessage="1" showErrorMessage="1" sqref="D42:J42" xr:uid="{00000000-0002-0000-0000-000005000000}">
      <formula1>"契約者住所と同じ,需要場所と同じ,変更なし,その他住所"</formula1>
    </dataValidation>
    <dataValidation type="list" allowBlank="1" showInputMessage="1" sqref="E51:J52" xr:uid="{00000000-0002-0000-0000-000006000000}">
      <formula1>"新設時の引渡しに伴う電気料金の分割請求依頼書,支払依頼書,　,"</formula1>
    </dataValidation>
    <dataValidation type="list" allowBlank="1" showInputMessage="1" sqref="D29:J29" xr:uid="{00000000-0002-0000-0000-000007000000}">
      <formula1>"業務用電力,高圧電力Ａ,高圧電力Ｂ,特別高圧電力Ａ,特別高圧電力Ｂ,業務用臨時電力,高圧Ａ臨時電力,高圧Ｂ臨時電力,特別高圧Ａ臨時電力,特別高圧Ｂ臨時電力,　,"</formula1>
    </dataValidation>
    <dataValidation type="list" allowBlank="1" showInputMessage="1" sqref="D34:J34" xr:uid="{00000000-0002-0000-0000-000008000000}">
      <formula1>"6000,20000,60000,　"</formula1>
    </dataValidation>
    <dataValidation type="textLength" operator="equal" allowBlank="1" showInputMessage="1" showErrorMessage="1" errorTitle="入力桁数エラー" error="西暦は４桁で入力してください。" sqref="D60" xr:uid="{00000000-0002-0000-0000-00000A000000}">
      <formula1>4</formula1>
    </dataValidation>
    <dataValidation type="list" allowBlank="1" showInputMessage="1" showErrorMessage="1" errorTitle="入力エラー" error="プルダウンから選択してください。" sqref="D64:E64" xr:uid="{00000000-0002-0000-0000-00000B000000}">
      <formula1>"承諾解除,"</formula1>
    </dataValidation>
    <dataValidation type="list" allowBlank="1" showInputMessage="1" showErrorMessage="1" sqref="D61:I61" xr:uid="{00000000-0002-0000-0000-00000C000000}">
      <formula1>"済"</formula1>
    </dataValidation>
    <dataValidation type="textLength" operator="equal" allowBlank="1" showInputMessage="1" showErrorMessage="1" errorTitle="入力桁数エラー" error="10桁の契約番号を、ハイフンなしで入力してください。" sqref="D25:J25" xr:uid="{00000000-0002-0000-0000-00000D000000}">
      <formula1>10</formula1>
    </dataValidation>
    <dataValidation type="textLength" operator="equal" allowBlank="1" showInputMessage="1" showErrorMessage="1" errorTitle="入力桁数エラー" error="13桁のお客さま番号を、ハイフンなしで入力してください。" sqref="D26:J26" xr:uid="{00000000-0002-0000-0000-00000E000000}">
      <formula1>13</formula1>
    </dataValidation>
    <dataValidation type="textLength" operator="equal" allowBlank="1" showInputMessage="1" showErrorMessage="1" errorTitle="入力桁数エラー" error="22桁の供給地点特定番号を、ハイフンなしで入力してください。" sqref="D27:J27" xr:uid="{00000000-0002-0000-0000-00000F000000}">
      <formula1>22</formula1>
    </dataValidation>
    <dataValidation type="list" allowBlank="1" showInputMessage="1" sqref="E31:J31" xr:uid="{00000000-0002-0000-0000-000010000000}">
      <formula1>"予備線,予備電源,　,"</formula1>
    </dataValidation>
  </dataValidations>
  <hyperlinks>
    <hyperlink ref="B3:K3" r:id="rId1" display="四国電力ホームページ（https://www.yonden.co.jp/business/price/plan/index.html）" xr:uid="{00000000-0004-0000-0000-000000000000}"/>
  </hyperlinks>
  <pageMargins left="0.19685039370078741" right="0" top="0.39370078740157483" bottom="0.39370078740157483" header="0" footer="0"/>
  <pageSetup paperSize="9" scale="67" orientation="portrait" r:id="rId2"/>
  <colBreaks count="1" manualBreakCount="1">
    <brk id="18" max="76" man="1"/>
  </colBreaks>
  <ignoredErrors>
    <ignoredError sqref="K14:K17 K19:K21 K23 K49:K50 K41:K42 K25:K29 K35:K40 K46:K47" unlockedFormula="1"/>
    <ignoredError sqref="K18 K22 K48" formula="1"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35842" r:id="rId5" name="Check Box 2">
              <controlPr defaultSize="0" autoFill="0" autoLine="0" autoPict="0">
                <anchor moveWithCells="1">
                  <from>
                    <xdr:col>11</xdr:col>
                    <xdr:colOff>228600</xdr:colOff>
                    <xdr:row>2</xdr:row>
                    <xdr:rowOff>104775</xdr:rowOff>
                  </from>
                  <to>
                    <xdr:col>11</xdr:col>
                    <xdr:colOff>447675</xdr:colOff>
                    <xdr:row>3</xdr:row>
                    <xdr:rowOff>219075</xdr:rowOff>
                  </to>
                </anchor>
              </controlPr>
            </control>
          </mc:Choice>
        </mc:AlternateContent>
        <mc:AlternateContent xmlns:mc="http://schemas.openxmlformats.org/markup-compatibility/2006">
          <mc:Choice Requires="x14">
            <control shapeId="35859" r:id="rId6" name="Check Box 19">
              <controlPr defaultSize="0" autoFill="0" autoLine="0" autoPict="0">
                <anchor moveWithCells="1">
                  <from>
                    <xdr:col>3</xdr:col>
                    <xdr:colOff>190500</xdr:colOff>
                    <xdr:row>48</xdr:row>
                    <xdr:rowOff>219075</xdr:rowOff>
                  </from>
                  <to>
                    <xdr:col>3</xdr:col>
                    <xdr:colOff>495300</xdr:colOff>
                    <xdr:row>50</xdr:row>
                    <xdr:rowOff>9525</xdr:rowOff>
                  </to>
                </anchor>
              </controlPr>
            </control>
          </mc:Choice>
        </mc:AlternateContent>
        <mc:AlternateContent xmlns:mc="http://schemas.openxmlformats.org/markup-compatibility/2006">
          <mc:Choice Requires="x14">
            <control shapeId="35860" r:id="rId7" name="Check Box 20">
              <controlPr defaultSize="0" autoFill="0" autoLine="0" autoPict="0">
                <anchor moveWithCells="1">
                  <from>
                    <xdr:col>3</xdr:col>
                    <xdr:colOff>190500</xdr:colOff>
                    <xdr:row>49</xdr:row>
                    <xdr:rowOff>219075</xdr:rowOff>
                  </from>
                  <to>
                    <xdr:col>3</xdr:col>
                    <xdr:colOff>466725</xdr:colOff>
                    <xdr:row>51</xdr:row>
                    <xdr:rowOff>9525</xdr:rowOff>
                  </to>
                </anchor>
              </controlPr>
            </control>
          </mc:Choice>
        </mc:AlternateContent>
        <mc:AlternateContent xmlns:mc="http://schemas.openxmlformats.org/markup-compatibility/2006">
          <mc:Choice Requires="x14">
            <control shapeId="35861" r:id="rId8" name="Check Box 21">
              <controlPr defaultSize="0" autoFill="0" autoLine="0" autoPict="0">
                <anchor moveWithCells="1">
                  <from>
                    <xdr:col>3</xdr:col>
                    <xdr:colOff>190500</xdr:colOff>
                    <xdr:row>50</xdr:row>
                    <xdr:rowOff>228600</xdr:rowOff>
                  </from>
                  <to>
                    <xdr:col>3</xdr:col>
                    <xdr:colOff>428625</xdr:colOff>
                    <xdr:row>51</xdr:row>
                    <xdr:rowOff>219075</xdr:rowOff>
                  </to>
                </anchor>
              </controlPr>
            </control>
          </mc:Choice>
        </mc:AlternateContent>
        <mc:AlternateContent xmlns:mc="http://schemas.openxmlformats.org/markup-compatibility/2006">
          <mc:Choice Requires="x14">
            <control shapeId="35885" r:id="rId9" name="Check Box 45">
              <controlPr defaultSize="0" autoFill="0" autoLine="0" autoPict="0">
                <anchor moveWithCells="1">
                  <from>
                    <xdr:col>3</xdr:col>
                    <xdr:colOff>200025</xdr:colOff>
                    <xdr:row>29</xdr:row>
                    <xdr:rowOff>19050</xdr:rowOff>
                  </from>
                  <to>
                    <xdr:col>3</xdr:col>
                    <xdr:colOff>390525</xdr:colOff>
                    <xdr:row>29</xdr:row>
                    <xdr:rowOff>219075</xdr:rowOff>
                  </to>
                </anchor>
              </controlPr>
            </control>
          </mc:Choice>
        </mc:AlternateContent>
        <mc:AlternateContent xmlns:mc="http://schemas.openxmlformats.org/markup-compatibility/2006">
          <mc:Choice Requires="x14">
            <control shapeId="35886" r:id="rId10" name="Check Box 46">
              <controlPr defaultSize="0" autoFill="0" autoLine="0" autoPict="0">
                <anchor moveWithCells="1">
                  <from>
                    <xdr:col>3</xdr:col>
                    <xdr:colOff>200025</xdr:colOff>
                    <xdr:row>30</xdr:row>
                    <xdr:rowOff>28575</xdr:rowOff>
                  </from>
                  <to>
                    <xdr:col>3</xdr:col>
                    <xdr:colOff>438150</xdr:colOff>
                    <xdr:row>30</xdr:row>
                    <xdr:rowOff>209550</xdr:rowOff>
                  </to>
                </anchor>
              </controlPr>
            </control>
          </mc:Choice>
        </mc:AlternateContent>
        <mc:AlternateContent xmlns:mc="http://schemas.openxmlformats.org/markup-compatibility/2006">
          <mc:Choice Requires="x14">
            <control shapeId="35887" r:id="rId11" name="Check Box 47">
              <controlPr defaultSize="0" autoFill="0" autoLine="0" autoPict="0">
                <anchor moveWithCells="1">
                  <from>
                    <xdr:col>3</xdr:col>
                    <xdr:colOff>200025</xdr:colOff>
                    <xdr:row>31</xdr:row>
                    <xdr:rowOff>9525</xdr:rowOff>
                  </from>
                  <to>
                    <xdr:col>3</xdr:col>
                    <xdr:colOff>400050</xdr:colOff>
                    <xdr:row>31</xdr:row>
                    <xdr:rowOff>219075</xdr:rowOff>
                  </to>
                </anchor>
              </controlPr>
            </control>
          </mc:Choice>
        </mc:AlternateContent>
        <mc:AlternateContent xmlns:mc="http://schemas.openxmlformats.org/markup-compatibility/2006">
          <mc:Choice Requires="x14">
            <control shapeId="35888" r:id="rId12" name="Check Box 48">
              <controlPr defaultSize="0" autoFill="0" autoLine="0" autoPict="0">
                <anchor moveWithCells="1">
                  <from>
                    <xdr:col>3</xdr:col>
                    <xdr:colOff>200025</xdr:colOff>
                    <xdr:row>31</xdr:row>
                    <xdr:rowOff>219075</xdr:rowOff>
                  </from>
                  <to>
                    <xdr:col>3</xdr:col>
                    <xdr:colOff>428625</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CG49"/>
  <sheetViews>
    <sheetView showGridLines="0" zoomScaleNormal="100" zoomScaleSheetLayoutView="100" workbookViewId="0">
      <selection activeCell="AS9" sqref="AS9"/>
    </sheetView>
  </sheetViews>
  <sheetFormatPr defaultColWidth="2.375" defaultRowHeight="13.5" x14ac:dyDescent="0.4"/>
  <cols>
    <col min="1" max="7" width="2.375" style="104"/>
    <col min="8" max="9" width="2.375" style="104" customWidth="1"/>
    <col min="10" max="18" width="2.375" style="104"/>
    <col min="19" max="19" width="2.375" style="104" customWidth="1"/>
    <col min="20" max="32" width="2.375" style="104"/>
    <col min="33" max="36" width="2.375" style="104" customWidth="1"/>
    <col min="37" max="16384" width="2.375" style="104"/>
  </cols>
  <sheetData>
    <row r="1" spans="1:37" x14ac:dyDescent="0.4">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413" t="str">
        <f>DBCS(IF(入力シート!D13="","年",入力シート!D13&amp;"年"))</f>
        <v>年</v>
      </c>
      <c r="AD1" s="413"/>
      <c r="AE1" s="413"/>
      <c r="AF1" s="413"/>
      <c r="AG1" s="408" t="str">
        <f>DBCS(IF(入力シート!F13="","月",入力シート!F13&amp;"月"))</f>
        <v>月</v>
      </c>
      <c r="AH1" s="408"/>
      <c r="AI1" s="408" t="str">
        <f>DBCS(IF(入力シート!H13="","日",入力シート!H13&amp;"日"))</f>
        <v>日</v>
      </c>
      <c r="AJ1" s="408"/>
    </row>
    <row r="2" spans="1:37" s="220" customFormat="1" ht="27.95" customHeight="1" x14ac:dyDescent="0.4">
      <c r="A2" s="105" t="s">
        <v>66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spans="1:37" ht="18" customHeight="1" x14ac:dyDescent="0.4">
      <c r="A3" s="103" t="s">
        <v>40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spans="1:37" ht="4.5" customHeight="1" x14ac:dyDescent="0.4">
      <c r="A4" s="103"/>
      <c r="B4" s="103"/>
      <c r="C4" s="103"/>
      <c r="D4" s="103"/>
      <c r="E4" s="103"/>
      <c r="F4" s="103"/>
      <c r="G4" s="103"/>
      <c r="H4" s="103"/>
      <c r="I4" s="103"/>
      <c r="J4" s="103"/>
      <c r="K4" s="103"/>
      <c r="L4" s="103"/>
      <c r="M4" s="103"/>
      <c r="N4" s="106"/>
      <c r="O4" s="107"/>
      <c r="P4" s="107"/>
      <c r="Q4" s="107"/>
      <c r="R4" s="107"/>
      <c r="S4" s="103"/>
      <c r="T4" s="103"/>
      <c r="U4" s="103"/>
      <c r="V4" s="103"/>
      <c r="W4" s="103"/>
      <c r="X4" s="103"/>
      <c r="Y4" s="103"/>
      <c r="Z4" s="103"/>
      <c r="AA4" s="103"/>
      <c r="AB4" s="103"/>
      <c r="AC4" s="103"/>
      <c r="AD4" s="103"/>
      <c r="AE4" s="103"/>
      <c r="AF4" s="103"/>
      <c r="AG4" s="103"/>
      <c r="AH4" s="103"/>
      <c r="AI4" s="103"/>
      <c r="AJ4" s="103"/>
    </row>
    <row r="5" spans="1:37" ht="20.100000000000001" customHeight="1" x14ac:dyDescent="0.4">
      <c r="A5" s="103"/>
      <c r="B5" s="103"/>
      <c r="C5" s="103"/>
      <c r="D5" s="103"/>
      <c r="E5" s="103"/>
      <c r="F5" s="103"/>
      <c r="G5" s="103"/>
      <c r="H5" s="103"/>
      <c r="I5" s="103"/>
      <c r="J5" s="103"/>
      <c r="K5" s="103"/>
      <c r="L5" s="103"/>
      <c r="M5" s="382" t="s">
        <v>277</v>
      </c>
      <c r="N5" s="383"/>
      <c r="O5" s="383"/>
      <c r="P5" s="383"/>
      <c r="Q5" s="383"/>
      <c r="R5" s="383"/>
      <c r="S5" s="384"/>
      <c r="T5" s="410" t="str">
        <f>IF(入力シート!D14="","",入力シート!D14)</f>
        <v/>
      </c>
      <c r="U5" s="411"/>
      <c r="V5" s="411"/>
      <c r="W5" s="411"/>
      <c r="X5" s="411"/>
      <c r="Y5" s="411"/>
      <c r="Z5" s="411"/>
      <c r="AA5" s="411"/>
      <c r="AB5" s="411"/>
      <c r="AC5" s="411"/>
      <c r="AD5" s="411"/>
      <c r="AE5" s="411"/>
      <c r="AF5" s="411"/>
      <c r="AG5" s="411"/>
      <c r="AH5" s="411"/>
      <c r="AI5" s="411"/>
      <c r="AJ5" s="412"/>
    </row>
    <row r="6" spans="1:37" ht="20.100000000000001" customHeight="1" x14ac:dyDescent="0.4">
      <c r="A6" s="103"/>
      <c r="B6" s="103"/>
      <c r="C6" s="103"/>
      <c r="D6" s="103"/>
      <c r="E6" s="103"/>
      <c r="F6" s="103"/>
      <c r="G6" s="103"/>
      <c r="H6" s="103"/>
      <c r="I6" s="103"/>
      <c r="J6" s="103"/>
      <c r="K6" s="103"/>
      <c r="L6" s="103"/>
      <c r="M6" s="385" t="s">
        <v>278</v>
      </c>
      <c r="N6" s="386"/>
      <c r="O6" s="386"/>
      <c r="P6" s="386"/>
      <c r="Q6" s="386"/>
      <c r="R6" s="386"/>
      <c r="S6" s="387"/>
      <c r="T6" s="379" t="str">
        <f>IF(入力シート!D15="","",入力シート!D15)</f>
        <v/>
      </c>
      <c r="U6" s="380"/>
      <c r="V6" s="380"/>
      <c r="W6" s="380"/>
      <c r="X6" s="380"/>
      <c r="Y6" s="380"/>
      <c r="Z6" s="380"/>
      <c r="AA6" s="380"/>
      <c r="AB6" s="380"/>
      <c r="AC6" s="380"/>
      <c r="AD6" s="380"/>
      <c r="AE6" s="380"/>
      <c r="AF6" s="380"/>
      <c r="AG6" s="380"/>
      <c r="AH6" s="380"/>
      <c r="AI6" s="380"/>
      <c r="AJ6" s="381"/>
    </row>
    <row r="7" spans="1:37" ht="20.100000000000001" customHeight="1" x14ac:dyDescent="0.4">
      <c r="A7" s="103"/>
      <c r="B7" s="103"/>
      <c r="C7" s="103"/>
      <c r="D7" s="103"/>
      <c r="E7" s="103"/>
      <c r="F7" s="103"/>
      <c r="G7" s="103"/>
      <c r="H7" s="103"/>
      <c r="I7" s="103"/>
      <c r="J7" s="103"/>
      <c r="K7" s="103"/>
      <c r="L7" s="103"/>
      <c r="M7" s="385" t="s">
        <v>20</v>
      </c>
      <c r="N7" s="386"/>
      <c r="O7" s="386"/>
      <c r="P7" s="386"/>
      <c r="Q7" s="386"/>
      <c r="R7" s="386"/>
      <c r="S7" s="387"/>
      <c r="T7" s="379" t="str">
        <f>IF(入力シート!D16="","",入力シート!D16)</f>
        <v/>
      </c>
      <c r="U7" s="380"/>
      <c r="V7" s="380"/>
      <c r="W7" s="380"/>
      <c r="X7" s="380"/>
      <c r="Y7" s="380"/>
      <c r="Z7" s="380"/>
      <c r="AA7" s="380"/>
      <c r="AB7" s="380"/>
      <c r="AC7" s="380"/>
      <c r="AD7" s="380"/>
      <c r="AE7" s="380"/>
      <c r="AF7" s="380"/>
      <c r="AG7" s="380"/>
      <c r="AH7" s="380"/>
      <c r="AI7" s="380"/>
      <c r="AJ7" s="381"/>
    </row>
    <row r="8" spans="1:37" ht="18" customHeight="1" x14ac:dyDescent="0.4">
      <c r="A8" s="103"/>
      <c r="B8" s="103"/>
      <c r="C8" s="103"/>
      <c r="D8" s="103"/>
      <c r="E8" s="103"/>
      <c r="F8" s="103"/>
      <c r="G8" s="103"/>
      <c r="H8" s="103"/>
      <c r="I8" s="103"/>
      <c r="J8" s="103"/>
      <c r="K8" s="103"/>
      <c r="L8" s="103"/>
      <c r="M8" s="385" t="s">
        <v>279</v>
      </c>
      <c r="N8" s="386"/>
      <c r="O8" s="386"/>
      <c r="P8" s="386"/>
      <c r="Q8" s="386"/>
      <c r="R8" s="386"/>
      <c r="S8" s="387"/>
      <c r="T8" s="379" t="str">
        <f>IF(入力シート!D17="","",入力シート!D17)</f>
        <v/>
      </c>
      <c r="U8" s="380"/>
      <c r="V8" s="380"/>
      <c r="W8" s="380"/>
      <c r="X8" s="380"/>
      <c r="Y8" s="380"/>
      <c r="Z8" s="380"/>
      <c r="AA8" s="380"/>
      <c r="AB8" s="380"/>
      <c r="AC8" s="380"/>
      <c r="AD8" s="380"/>
      <c r="AE8" s="380"/>
      <c r="AF8" s="380"/>
      <c r="AG8" s="380"/>
      <c r="AH8" s="380"/>
      <c r="AI8" s="380"/>
      <c r="AJ8" s="381"/>
    </row>
    <row r="9" spans="1:37" ht="18" customHeight="1" x14ac:dyDescent="0.4">
      <c r="A9" s="103"/>
      <c r="B9" s="103"/>
      <c r="C9" s="103"/>
      <c r="D9" s="103"/>
      <c r="E9" s="103"/>
      <c r="F9" s="103"/>
      <c r="G9" s="103"/>
      <c r="H9" s="103"/>
      <c r="I9" s="103"/>
      <c r="J9" s="103"/>
      <c r="K9" s="103"/>
      <c r="L9" s="103"/>
      <c r="M9" s="385"/>
      <c r="N9" s="386"/>
      <c r="O9" s="386"/>
      <c r="P9" s="386"/>
      <c r="Q9" s="386"/>
      <c r="R9" s="386"/>
      <c r="S9" s="387"/>
      <c r="T9" s="414" t="s">
        <v>27</v>
      </c>
      <c r="U9" s="415"/>
      <c r="V9" s="415"/>
      <c r="W9" s="415"/>
      <c r="X9" s="415"/>
      <c r="Y9" s="409" t="str">
        <f>IF(入力シート!D18="","",入力シート!D18)</f>
        <v/>
      </c>
      <c r="Z9" s="409"/>
      <c r="AA9" s="409"/>
      <c r="AB9" s="191" t="s">
        <v>24</v>
      </c>
      <c r="AC9" s="409" t="str">
        <f>IF(入力シート!F18="","",入力シート!F18)</f>
        <v/>
      </c>
      <c r="AD9" s="409"/>
      <c r="AE9" s="409"/>
      <c r="AF9" s="191" t="s">
        <v>24</v>
      </c>
      <c r="AG9" s="409" t="str">
        <f>IF(入力シート!H18="","",入力シート!H18)</f>
        <v/>
      </c>
      <c r="AH9" s="409"/>
      <c r="AI9" s="409"/>
      <c r="AJ9" s="109"/>
      <c r="AK9" s="110"/>
    </row>
    <row r="10" spans="1:37" ht="18" customHeight="1" x14ac:dyDescent="0.4">
      <c r="A10" s="103"/>
      <c r="B10" s="103"/>
      <c r="C10" s="103"/>
      <c r="D10" s="103"/>
      <c r="E10" s="103"/>
      <c r="F10" s="103"/>
      <c r="G10" s="103"/>
      <c r="H10" s="103"/>
      <c r="I10" s="103"/>
      <c r="J10" s="103"/>
      <c r="K10" s="103"/>
      <c r="L10" s="103"/>
      <c r="M10" s="388"/>
      <c r="N10" s="389"/>
      <c r="O10" s="389"/>
      <c r="P10" s="389"/>
      <c r="Q10" s="389"/>
      <c r="R10" s="389"/>
      <c r="S10" s="390"/>
      <c r="T10" s="377" t="s">
        <v>21</v>
      </c>
      <c r="U10" s="378"/>
      <c r="V10" s="378"/>
      <c r="W10" s="378"/>
      <c r="X10" s="378"/>
      <c r="Y10" s="391" t="str">
        <f>IF(入力シート!D19="","",入力シート!D19)</f>
        <v/>
      </c>
      <c r="Z10" s="391"/>
      <c r="AA10" s="391"/>
      <c r="AB10" s="391"/>
      <c r="AC10" s="391"/>
      <c r="AD10" s="391"/>
      <c r="AE10" s="391"/>
      <c r="AF10" s="391"/>
      <c r="AG10" s="391"/>
      <c r="AH10" s="391"/>
      <c r="AI10" s="391"/>
      <c r="AJ10" s="392"/>
    </row>
    <row r="11" spans="1:37" ht="5.25" customHeight="1" x14ac:dyDescent="0.4">
      <c r="A11" s="103"/>
      <c r="B11" s="103"/>
      <c r="C11" s="103"/>
      <c r="D11" s="103"/>
      <c r="E11" s="103"/>
      <c r="F11" s="103"/>
      <c r="G11" s="103"/>
      <c r="H11" s="103"/>
      <c r="I11" s="103"/>
      <c r="J11" s="103"/>
      <c r="K11" s="103"/>
      <c r="L11" s="103"/>
      <c r="M11" s="103"/>
      <c r="N11" s="103"/>
      <c r="O11" s="111"/>
      <c r="P11" s="111"/>
      <c r="Q11" s="111"/>
      <c r="R11" s="111"/>
      <c r="S11" s="107"/>
      <c r="T11" s="112"/>
      <c r="U11" s="112"/>
      <c r="V11" s="112"/>
      <c r="W11" s="112"/>
      <c r="X11" s="112"/>
      <c r="Y11" s="112"/>
      <c r="Z11" s="112"/>
      <c r="AA11" s="112"/>
      <c r="AB11" s="112"/>
      <c r="AC11" s="112"/>
      <c r="AD11" s="112"/>
      <c r="AE11" s="112"/>
      <c r="AF11" s="112"/>
      <c r="AG11" s="112"/>
      <c r="AH11" s="112"/>
      <c r="AI11" s="112"/>
      <c r="AJ11" s="112"/>
    </row>
    <row r="12" spans="1:37" ht="54.75" customHeight="1" x14ac:dyDescent="0.4">
      <c r="A12" s="393" t="s">
        <v>267</v>
      </c>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row>
    <row r="13" spans="1:37" ht="5.25" customHeight="1" x14ac:dyDescent="0.4">
      <c r="A13" s="103"/>
      <c r="B13" s="103"/>
      <c r="C13" s="103"/>
      <c r="D13" s="103"/>
      <c r="E13" s="103"/>
      <c r="F13" s="103"/>
      <c r="G13" s="103"/>
      <c r="H13" s="103"/>
      <c r="I13" s="103"/>
      <c r="J13" s="103"/>
      <c r="K13" s="103"/>
      <c r="L13" s="103"/>
      <c r="M13" s="103"/>
      <c r="N13" s="103"/>
      <c r="O13" s="111"/>
      <c r="P13" s="111"/>
      <c r="Q13" s="111"/>
      <c r="R13" s="111"/>
      <c r="S13" s="107"/>
      <c r="T13" s="112"/>
      <c r="U13" s="112"/>
      <c r="V13" s="112"/>
      <c r="W13" s="112"/>
      <c r="X13" s="112"/>
      <c r="Y13" s="112"/>
      <c r="Z13" s="112"/>
      <c r="AA13" s="112"/>
      <c r="AB13" s="112"/>
      <c r="AC13" s="112"/>
      <c r="AD13" s="112"/>
      <c r="AE13" s="112"/>
      <c r="AF13" s="112"/>
      <c r="AG13" s="112"/>
      <c r="AH13" s="112"/>
      <c r="AI13" s="112"/>
      <c r="AJ13" s="112"/>
    </row>
    <row r="14" spans="1:37" ht="18" customHeight="1" x14ac:dyDescent="0.4">
      <c r="A14" s="382" t="s">
        <v>41</v>
      </c>
      <c r="B14" s="383"/>
      <c r="C14" s="383"/>
      <c r="D14" s="383"/>
      <c r="E14" s="383"/>
      <c r="F14" s="383"/>
      <c r="G14" s="384"/>
      <c r="H14" s="216" t="str">
        <f>IF(入力シート!D21="新設","☑","□")</f>
        <v>□</v>
      </c>
      <c r="I14" s="217"/>
      <c r="J14" s="341" t="s">
        <v>2</v>
      </c>
      <c r="K14" s="341"/>
      <c r="L14" s="341"/>
      <c r="M14" s="188" t="str">
        <f>IF(入力シート!D21="増設","☑","□")</f>
        <v>□</v>
      </c>
      <c r="N14" s="342" t="s">
        <v>112</v>
      </c>
      <c r="O14" s="342"/>
      <c r="P14" s="342"/>
      <c r="Q14" s="147" t="str">
        <f>IF(入力シート!D21="一廃","☑","□")</f>
        <v>□</v>
      </c>
      <c r="R14" s="147" t="s">
        <v>113</v>
      </c>
      <c r="S14" s="147"/>
      <c r="T14" s="148"/>
      <c r="U14" s="151" t="str">
        <f>IF(OR(入力シート!D21="新設",入力シート!D21="増設",入力シート!D21="一廃",入力シート!D21="SW廃止",入力シート!D21=""),"□","☑")</f>
        <v>□</v>
      </c>
      <c r="V14" s="406" t="str">
        <f>IF(OR(入力シート!D21="新設",入力シート!D21="増設",入力シート!D21="一廃",入力シート!D21=""),"その他（　　　　　　　　　　　　）","その他（"&amp;入力シート!D21&amp;"）")</f>
        <v>その他（　　　　　　　　　　　　）</v>
      </c>
      <c r="W14" s="406"/>
      <c r="X14" s="406"/>
      <c r="Y14" s="406"/>
      <c r="Z14" s="406"/>
      <c r="AA14" s="406"/>
      <c r="AB14" s="406"/>
      <c r="AC14" s="406"/>
      <c r="AD14" s="406"/>
      <c r="AE14" s="406"/>
      <c r="AF14" s="406"/>
      <c r="AG14" s="406"/>
      <c r="AH14" s="406"/>
      <c r="AI14" s="406"/>
      <c r="AJ14" s="407"/>
    </row>
    <row r="15" spans="1:37" ht="18" customHeight="1" x14ac:dyDescent="0.4">
      <c r="A15" s="385" t="s">
        <v>33</v>
      </c>
      <c r="B15" s="386"/>
      <c r="C15" s="386"/>
      <c r="D15" s="386"/>
      <c r="E15" s="386"/>
      <c r="F15" s="386"/>
      <c r="G15" s="387"/>
      <c r="H15" s="404" t="str">
        <f>DBCS(IF(入力シート!D22="","〒　　　　-","〒"&amp;入力シート!D22&amp;"-"&amp;入力シート!F22))</f>
        <v>〒　　　　－</v>
      </c>
      <c r="I15" s="405"/>
      <c r="J15" s="405"/>
      <c r="K15" s="405"/>
      <c r="L15" s="405"/>
      <c r="M15" s="405"/>
      <c r="N15" s="405"/>
      <c r="O15" s="405"/>
      <c r="P15" s="115"/>
      <c r="Q15" s="115"/>
      <c r="R15" s="115"/>
      <c r="S15" s="115"/>
      <c r="T15" s="115"/>
      <c r="U15" s="115"/>
      <c r="V15" s="164" t="s">
        <v>25</v>
      </c>
      <c r="W15" s="400" t="str">
        <f>IF(入力シート!D24="","",入力シート!D24)</f>
        <v/>
      </c>
      <c r="X15" s="400"/>
      <c r="Y15" s="400"/>
      <c r="Z15" s="189" t="s">
        <v>198</v>
      </c>
      <c r="AA15" s="400" t="str">
        <f>IF(入力シート!F24="","",入力シート!F24)</f>
        <v/>
      </c>
      <c r="AB15" s="400"/>
      <c r="AC15" s="400"/>
      <c r="AD15" s="189" t="s">
        <v>198</v>
      </c>
      <c r="AE15" s="400" t="str">
        <f>IF(入力シート!H24="","",入力シート!H24)</f>
        <v/>
      </c>
      <c r="AF15" s="400"/>
      <c r="AG15" s="400"/>
      <c r="AH15" s="115"/>
      <c r="AI15" s="115"/>
      <c r="AJ15" s="116"/>
      <c r="AK15" s="117"/>
    </row>
    <row r="16" spans="1:37" ht="18" customHeight="1" x14ac:dyDescent="0.4">
      <c r="A16" s="397"/>
      <c r="B16" s="398"/>
      <c r="C16" s="398"/>
      <c r="D16" s="398"/>
      <c r="E16" s="398"/>
      <c r="F16" s="398"/>
      <c r="G16" s="399"/>
      <c r="H16" s="422" t="str">
        <f>IF(入力シート!D23="","",入力シート!D23)</f>
        <v/>
      </c>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4"/>
      <c r="AK16" s="117"/>
    </row>
    <row r="17" spans="1:85" s="110" customFormat="1" x14ac:dyDescent="0.15">
      <c r="A17" s="416" t="s">
        <v>3</v>
      </c>
      <c r="B17" s="417"/>
      <c r="C17" s="417"/>
      <c r="D17" s="417"/>
      <c r="E17" s="417"/>
      <c r="F17" s="417"/>
      <c r="G17" s="418"/>
      <c r="H17" s="210"/>
      <c r="I17" s="401" t="s">
        <v>257</v>
      </c>
      <c r="J17" s="401"/>
      <c r="K17" s="207"/>
      <c r="L17" s="401" t="s">
        <v>258</v>
      </c>
      <c r="M17" s="401"/>
      <c r="N17" s="401"/>
      <c r="O17" s="401"/>
      <c r="P17" s="208"/>
      <c r="Q17" s="401" t="s">
        <v>258</v>
      </c>
      <c r="R17" s="401"/>
      <c r="S17" s="401"/>
      <c r="T17" s="401"/>
      <c r="U17" s="207"/>
      <c r="V17" s="401" t="s">
        <v>258</v>
      </c>
      <c r="W17" s="401"/>
      <c r="X17" s="401"/>
      <c r="Y17" s="401"/>
      <c r="Z17" s="207"/>
      <c r="AA17" s="401" t="s">
        <v>258</v>
      </c>
      <c r="AB17" s="401"/>
      <c r="AC17" s="401"/>
      <c r="AD17" s="401"/>
      <c r="AE17" s="207"/>
      <c r="AF17" s="401" t="s">
        <v>258</v>
      </c>
      <c r="AG17" s="401"/>
      <c r="AH17" s="401"/>
      <c r="AI17" s="401"/>
      <c r="AJ17" s="209"/>
      <c r="AK17" s="165"/>
    </row>
    <row r="18" spans="1:85" x14ac:dyDescent="0.15">
      <c r="A18" s="419"/>
      <c r="B18" s="420"/>
      <c r="C18" s="420"/>
      <c r="D18" s="420"/>
      <c r="E18" s="420"/>
      <c r="F18" s="420"/>
      <c r="G18" s="421"/>
      <c r="H18" s="203"/>
      <c r="I18" s="204" t="s">
        <v>252</v>
      </c>
      <c r="J18" s="205">
        <v>8</v>
      </c>
      <c r="K18" s="205" t="s">
        <v>24</v>
      </c>
      <c r="L18" s="205">
        <v>1</v>
      </c>
      <c r="M18" s="205" t="str">
        <f>DBCS(MID(入力シート!D27,4,1))</f>
        <v/>
      </c>
      <c r="N18" s="205" t="str">
        <f>DBCS(MID(入力シート!D27,5,1))</f>
        <v/>
      </c>
      <c r="O18" s="205" t="str">
        <f>DBCS(MID(入力シート!D27,6,1))</f>
        <v/>
      </c>
      <c r="P18" s="205" t="s">
        <v>56</v>
      </c>
      <c r="Q18" s="205" t="str">
        <f>DBCS(MID(入力シート!D27,7,1))</f>
        <v/>
      </c>
      <c r="R18" s="205" t="str">
        <f>DBCS(MID(入力シート!D27,8,1))</f>
        <v/>
      </c>
      <c r="S18" s="205" t="str">
        <f>DBCS(MID(入力シート!D27,9,1))</f>
        <v/>
      </c>
      <c r="T18" s="205" t="str">
        <f>DBCS(MID(入力シート!D27,10,1))</f>
        <v/>
      </c>
      <c r="U18" s="205" t="s">
        <v>57</v>
      </c>
      <c r="V18" s="205" t="str">
        <f>DBCS(MID(入力シート!D27,11,1))</f>
        <v/>
      </c>
      <c r="W18" s="205" t="str">
        <f>DBCS(MID(入力シート!D27,12,1))</f>
        <v/>
      </c>
      <c r="X18" s="205" t="str">
        <f>DBCS(MID(入力シート!D27,13,1))</f>
        <v/>
      </c>
      <c r="Y18" s="205" t="str">
        <f>DBCS(MID(入力シート!D27,14,1))</f>
        <v/>
      </c>
      <c r="Z18" s="205" t="s">
        <v>24</v>
      </c>
      <c r="AA18" s="205" t="str">
        <f>DBCS(MID(入力シート!D27,15,1))</f>
        <v/>
      </c>
      <c r="AB18" s="205" t="str">
        <f>DBCS(MID(入力シート!D27,16,1))</f>
        <v/>
      </c>
      <c r="AC18" s="205" t="str">
        <f>DBCS(MID(入力シート!D27,17,1))</f>
        <v/>
      </c>
      <c r="AD18" s="205" t="str">
        <f>DBCS(MID(入力シート!D27,18,1))</f>
        <v/>
      </c>
      <c r="AE18" s="205" t="s">
        <v>58</v>
      </c>
      <c r="AF18" s="204" t="s">
        <v>252</v>
      </c>
      <c r="AG18" s="204" t="s">
        <v>252</v>
      </c>
      <c r="AH18" s="204" t="s">
        <v>252</v>
      </c>
      <c r="AI18" s="204" t="s">
        <v>252</v>
      </c>
      <c r="AJ18" s="206"/>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row>
    <row r="19" spans="1:85" ht="18" customHeight="1" x14ac:dyDescent="0.15">
      <c r="A19" s="394" t="s">
        <v>42</v>
      </c>
      <c r="B19" s="395"/>
      <c r="C19" s="395"/>
      <c r="D19" s="395"/>
      <c r="E19" s="395"/>
      <c r="F19" s="395"/>
      <c r="G19" s="396"/>
      <c r="H19" s="379" t="str">
        <f>DBCS(IF(入力シート!D25="","",入力シート!D25))</f>
        <v/>
      </c>
      <c r="I19" s="380"/>
      <c r="J19" s="380"/>
      <c r="K19" s="380"/>
      <c r="L19" s="380"/>
      <c r="M19" s="380"/>
      <c r="N19" s="380"/>
      <c r="O19" s="380"/>
      <c r="P19" s="380"/>
      <c r="Q19" s="380"/>
      <c r="R19" s="380"/>
      <c r="S19" s="403"/>
      <c r="T19" s="402" t="s">
        <v>43</v>
      </c>
      <c r="U19" s="386"/>
      <c r="V19" s="386"/>
      <c r="W19" s="386"/>
      <c r="X19" s="386"/>
      <c r="Y19" s="386"/>
      <c r="Z19" s="387"/>
      <c r="AA19" s="379" t="str">
        <f>DBCS(IF(入力シート!D26="",入力シート!D26,LEFT(入力シート!D26,3)&amp;"-"&amp;MID(入力シート!D26,4,4)&amp;"-"&amp;MID(入力シート!D26,8,2)&amp;"-"&amp;MID(入力シート!D26,10,4)))</f>
        <v/>
      </c>
      <c r="AB19" s="380"/>
      <c r="AC19" s="380"/>
      <c r="AD19" s="380"/>
      <c r="AE19" s="380"/>
      <c r="AF19" s="380"/>
      <c r="AG19" s="380"/>
      <c r="AH19" s="380"/>
      <c r="AI19" s="380"/>
      <c r="AJ19" s="381"/>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row>
    <row r="20" spans="1:85" ht="18" customHeight="1" x14ac:dyDescent="0.15">
      <c r="A20" s="385" t="s">
        <v>4</v>
      </c>
      <c r="B20" s="386"/>
      <c r="C20" s="386"/>
      <c r="D20" s="386"/>
      <c r="E20" s="386"/>
      <c r="F20" s="386"/>
      <c r="G20" s="387"/>
      <c r="H20" s="431" t="str">
        <f>IF(入力シート!D28="","",入力シート!D28)</f>
        <v/>
      </c>
      <c r="I20" s="432"/>
      <c r="J20" s="432"/>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4"/>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row>
    <row r="21" spans="1:85" ht="18" customHeight="1" x14ac:dyDescent="0.4">
      <c r="A21" s="397" t="s">
        <v>34</v>
      </c>
      <c r="B21" s="398"/>
      <c r="C21" s="398"/>
      <c r="D21" s="398"/>
      <c r="E21" s="398"/>
      <c r="F21" s="398"/>
      <c r="G21" s="399"/>
      <c r="H21" s="431" t="str">
        <f>IF(入力シート!D29="","",入力シート!D29)</f>
        <v/>
      </c>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5"/>
      <c r="AQ21" s="118"/>
      <c r="AR21" s="118"/>
      <c r="AS21" s="118"/>
      <c r="AT21" s="118"/>
      <c r="AU21" s="118"/>
      <c r="AV21" s="119"/>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row>
    <row r="22" spans="1:85" ht="18" customHeight="1" x14ac:dyDescent="0.4">
      <c r="A22" s="397" t="s">
        <v>207</v>
      </c>
      <c r="B22" s="398"/>
      <c r="C22" s="398"/>
      <c r="D22" s="398"/>
      <c r="E22" s="398"/>
      <c r="F22" s="398"/>
      <c r="G22" s="399"/>
      <c r="H22" s="215" t="str">
        <f>IF(入力シート!AH30=TRUE,"☑","□")</f>
        <v>□</v>
      </c>
      <c r="I22" s="211"/>
      <c r="J22" s="108" t="s">
        <v>263</v>
      </c>
      <c r="K22" s="108"/>
      <c r="L22" s="108" t="str">
        <f>IF(入力シート!AH31=TRUE,"☑","□")</f>
        <v>□</v>
      </c>
      <c r="M22" s="436" t="str">
        <f>IF(入力シート!AH31=TRUE,"予備電力（"&amp;入力シート!AI31&amp;"）"," 予備（ 線 ・ 電源 ）")</f>
        <v xml:space="preserve"> 予備（ 線 ・ 電源 ）</v>
      </c>
      <c r="N22" s="436"/>
      <c r="O22" s="436"/>
      <c r="P22" s="436"/>
      <c r="Q22" s="436"/>
      <c r="R22" s="436"/>
      <c r="S22" s="436"/>
      <c r="T22" s="113" t="str">
        <f>IF(入力シート!AH32=TRUE,"☑","□")</f>
        <v>□</v>
      </c>
      <c r="U22" s="362" t="s">
        <v>88</v>
      </c>
      <c r="V22" s="362"/>
      <c r="W22" s="362"/>
      <c r="X22" s="362"/>
      <c r="Y22" s="362"/>
      <c r="Z22" s="362"/>
      <c r="AA22" s="120" t="str">
        <f>IF(入力シート!AH33=TRUE,"☑","□")</f>
        <v>□</v>
      </c>
      <c r="AB22" s="425" t="str">
        <f>IF(入力シート!AH33=TRUE,"その他（"&amp;入力シート!AI33&amp;"）","その他（　　　　　　　　　　）")</f>
        <v>その他（　　　　　　　　　　）</v>
      </c>
      <c r="AC22" s="425"/>
      <c r="AD22" s="425"/>
      <c r="AE22" s="425"/>
      <c r="AF22" s="425"/>
      <c r="AG22" s="425"/>
      <c r="AH22" s="425"/>
      <c r="AI22" s="425"/>
      <c r="AJ22" s="426"/>
      <c r="AP22" s="118"/>
      <c r="AQ22" s="118"/>
      <c r="AR22" s="118"/>
      <c r="AS22" s="118"/>
      <c r="AT22" s="118"/>
      <c r="AU22" s="119"/>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row>
    <row r="23" spans="1:85" ht="18" customHeight="1" x14ac:dyDescent="0.25">
      <c r="A23" s="385" t="s">
        <v>206</v>
      </c>
      <c r="B23" s="386"/>
      <c r="C23" s="386"/>
      <c r="D23" s="386"/>
      <c r="E23" s="386"/>
      <c r="F23" s="386"/>
      <c r="G23" s="387"/>
      <c r="H23" s="346" t="s">
        <v>251</v>
      </c>
      <c r="I23" s="347"/>
      <c r="J23" s="347"/>
      <c r="K23" s="347"/>
      <c r="L23" s="347"/>
      <c r="M23" s="437" t="str">
        <f>IF(入力シート!D34="","　　　　Ｖ",FIXED(入力シート!D34,0,FALSE)&amp;"  Ｖ")</f>
        <v>　　　　Ｖ</v>
      </c>
      <c r="N23" s="437"/>
      <c r="O23" s="437"/>
      <c r="P23" s="437"/>
      <c r="Q23" s="437"/>
      <c r="R23" s="437"/>
      <c r="S23" s="438"/>
      <c r="T23" s="428" t="s">
        <v>39</v>
      </c>
      <c r="U23" s="429"/>
      <c r="V23" s="429"/>
      <c r="W23" s="429"/>
      <c r="X23" s="429"/>
      <c r="Y23" s="429"/>
      <c r="Z23" s="430"/>
      <c r="AA23" s="446" t="s">
        <v>102</v>
      </c>
      <c r="AB23" s="446"/>
      <c r="AC23" s="446"/>
      <c r="AD23" s="446"/>
      <c r="AE23" s="446"/>
      <c r="AF23" s="446"/>
      <c r="AG23" s="446"/>
      <c r="AH23" s="446"/>
      <c r="AI23" s="446"/>
      <c r="AJ23" s="447"/>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21"/>
      <c r="BY23" s="118"/>
      <c r="BZ23" s="118"/>
      <c r="CA23" s="118"/>
      <c r="CB23" s="118"/>
      <c r="CC23" s="118"/>
      <c r="CD23" s="118"/>
      <c r="CE23" s="118"/>
      <c r="CF23" s="118"/>
      <c r="CG23" s="118"/>
    </row>
    <row r="24" spans="1:85" ht="18" customHeight="1" x14ac:dyDescent="0.15">
      <c r="A24" s="385" t="str">
        <f>IF(入力シート!D21="SW廃止","廃止希望日","開始希望日")</f>
        <v>開始希望日</v>
      </c>
      <c r="B24" s="386"/>
      <c r="C24" s="386"/>
      <c r="D24" s="386"/>
      <c r="E24" s="386"/>
      <c r="F24" s="386"/>
      <c r="G24" s="387"/>
      <c r="H24" s="122"/>
      <c r="I24" s="367" t="str">
        <f>DBCS(IF(入力シート!D35="","年",入力シート!D35&amp;"年"))</f>
        <v>年</v>
      </c>
      <c r="J24" s="367"/>
      <c r="K24" s="367"/>
      <c r="L24" s="367" t="str">
        <f>DBCS(IF(入力シート!F35="","月",入力シート!F35&amp;"月"))</f>
        <v>月</v>
      </c>
      <c r="M24" s="367"/>
      <c r="N24" s="367"/>
      <c r="O24" s="367" t="str">
        <f>DBCS(IF(入力シート!H35="","日",入力シート!H35&amp;"日"))</f>
        <v>日</v>
      </c>
      <c r="P24" s="367"/>
      <c r="Q24" s="367"/>
      <c r="R24" s="123"/>
      <c r="S24" s="123"/>
      <c r="T24" s="443" t="str">
        <f>IF(入力シート!D21="SW廃止","需給廃止日","需給開始日")</f>
        <v>需給開始日</v>
      </c>
      <c r="U24" s="444"/>
      <c r="V24" s="444"/>
      <c r="W24" s="444"/>
      <c r="X24" s="444"/>
      <c r="Y24" s="444"/>
      <c r="Z24" s="445"/>
      <c r="AA24" s="365"/>
      <c r="AB24" s="366"/>
      <c r="AC24" s="366"/>
      <c r="AD24" s="124" t="s">
        <v>54</v>
      </c>
      <c r="AE24" s="361"/>
      <c r="AF24" s="361"/>
      <c r="AG24" s="124" t="s">
        <v>53</v>
      </c>
      <c r="AH24" s="361"/>
      <c r="AI24" s="361"/>
      <c r="AJ24" s="200" t="s">
        <v>52</v>
      </c>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row>
    <row r="25" spans="1:85" ht="18" customHeight="1" x14ac:dyDescent="0.15">
      <c r="A25" s="385" t="s">
        <v>35</v>
      </c>
      <c r="B25" s="386"/>
      <c r="C25" s="386"/>
      <c r="D25" s="386"/>
      <c r="E25" s="386"/>
      <c r="F25" s="386"/>
      <c r="G25" s="387"/>
      <c r="H25" s="125"/>
      <c r="I25" s="367" t="str">
        <f>DBCS(IF(入力シート!D36="","年",入力シート!D36&amp;"年"))</f>
        <v>年</v>
      </c>
      <c r="J25" s="367"/>
      <c r="K25" s="367"/>
      <c r="L25" s="367" t="str">
        <f>DBCS(IF(入力シート!F36="","月",入力シート!F36&amp;"月"))</f>
        <v>月</v>
      </c>
      <c r="M25" s="367"/>
      <c r="N25" s="367"/>
      <c r="O25" s="367" t="str">
        <f>DBCS(IF(入力シート!H36="","日",入力シート!H36&amp;"日"))</f>
        <v>日</v>
      </c>
      <c r="P25" s="367"/>
      <c r="Q25" s="367"/>
      <c r="R25" s="123" t="s">
        <v>269</v>
      </c>
      <c r="S25" s="367" t="str">
        <f>DBCS(IF(入力シート!D37="","年",入力シート!D37&amp;"年"))</f>
        <v>年</v>
      </c>
      <c r="T25" s="367"/>
      <c r="U25" s="367"/>
      <c r="V25" s="367" t="str">
        <f>DBCS(IF(入力シート!F37="","月",入力シート!F37&amp;"月"))</f>
        <v>月</v>
      </c>
      <c r="W25" s="367"/>
      <c r="X25" s="367"/>
      <c r="Y25" s="453" t="str">
        <f>DBCS(IF(入力シート!H37="","日",入力シート!H37&amp;"日"))</f>
        <v>日</v>
      </c>
      <c r="Z25" s="453"/>
      <c r="AA25" s="453"/>
      <c r="AB25" s="451" t="s">
        <v>270</v>
      </c>
      <c r="AC25" s="451"/>
      <c r="AD25" s="451"/>
      <c r="AE25" s="451"/>
      <c r="AF25" s="451"/>
      <c r="AG25" s="451"/>
      <c r="AH25" s="451"/>
      <c r="AI25" s="451"/>
      <c r="AJ25" s="452"/>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row>
    <row r="26" spans="1:85" ht="18" customHeight="1" x14ac:dyDescent="0.15">
      <c r="A26" s="439" t="s">
        <v>36</v>
      </c>
      <c r="B26" s="440"/>
      <c r="C26" s="440"/>
      <c r="D26" s="440"/>
      <c r="E26" s="440"/>
      <c r="F26" s="440"/>
      <c r="G26" s="441"/>
      <c r="H26" s="442" t="s">
        <v>5</v>
      </c>
      <c r="I26" s="375"/>
      <c r="J26" s="375"/>
      <c r="K26" s="375"/>
      <c r="L26" s="375"/>
      <c r="M26" s="376" t="str">
        <f>IF(入力シート!D38="","",入力シート!D38)</f>
        <v/>
      </c>
      <c r="N26" s="376"/>
      <c r="O26" s="376"/>
      <c r="P26" s="376"/>
      <c r="Q26" s="376"/>
      <c r="R26" s="374" t="s">
        <v>6</v>
      </c>
      <c r="S26" s="375"/>
      <c r="T26" s="375"/>
      <c r="U26" s="375"/>
      <c r="V26" s="375"/>
      <c r="W26" s="376" t="str">
        <f>IF(入力シート!D39="","",入力シート!D39)</f>
        <v/>
      </c>
      <c r="X26" s="376"/>
      <c r="Y26" s="376"/>
      <c r="Z26" s="376"/>
      <c r="AA26" s="376"/>
      <c r="AB26" s="374" t="s">
        <v>16</v>
      </c>
      <c r="AC26" s="375"/>
      <c r="AD26" s="375"/>
      <c r="AE26" s="375"/>
      <c r="AF26" s="375"/>
      <c r="AG26" s="363" t="str">
        <f>IF(入力シート!D40="","",入力シート!D40)</f>
        <v/>
      </c>
      <c r="AH26" s="363"/>
      <c r="AI26" s="363"/>
      <c r="AJ26" s="364"/>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row>
    <row r="27" spans="1:85" ht="18" customHeight="1" x14ac:dyDescent="0.15">
      <c r="A27" s="385" t="s">
        <v>78</v>
      </c>
      <c r="B27" s="386"/>
      <c r="C27" s="386"/>
      <c r="D27" s="386"/>
      <c r="E27" s="386"/>
      <c r="F27" s="386"/>
      <c r="G27" s="387"/>
      <c r="H27" s="202" t="str">
        <f>IF(入力シート!D41="口座振替","☑","□")</f>
        <v>□</v>
      </c>
      <c r="I27" s="186"/>
      <c r="J27" s="448" t="s">
        <v>218</v>
      </c>
      <c r="K27" s="448"/>
      <c r="L27" s="448"/>
      <c r="M27" s="448"/>
      <c r="N27" s="448"/>
      <c r="O27" s="448"/>
      <c r="P27" s="186" t="str">
        <f>IF(入力シート!D41="金融機関への振込","☑","□")</f>
        <v>□</v>
      </c>
      <c r="Q27" s="186" t="s">
        <v>219</v>
      </c>
      <c r="R27" s="186"/>
      <c r="S27" s="186"/>
      <c r="T27" s="186"/>
      <c r="U27" s="186"/>
      <c r="V27" s="186"/>
      <c r="W27" s="186"/>
      <c r="X27" s="186"/>
      <c r="Y27" s="186"/>
      <c r="Z27" s="186" t="str">
        <f>IF(入力シート!D41="変更なし","☑","□")</f>
        <v>□</v>
      </c>
      <c r="AA27" s="186" t="s">
        <v>220</v>
      </c>
      <c r="AB27" s="186"/>
      <c r="AC27" s="186"/>
      <c r="AD27" s="186"/>
      <c r="AE27" s="186"/>
      <c r="AF27" s="186"/>
      <c r="AG27" s="186"/>
      <c r="AH27" s="186"/>
      <c r="AI27" s="186"/>
      <c r="AJ27" s="187"/>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row>
    <row r="28" spans="1:85" ht="18" customHeight="1" x14ac:dyDescent="0.4">
      <c r="A28" s="455" t="s">
        <v>208</v>
      </c>
      <c r="B28" s="386"/>
      <c r="C28" s="386"/>
      <c r="D28" s="386"/>
      <c r="E28" s="386"/>
      <c r="F28" s="386"/>
      <c r="G28" s="387"/>
      <c r="H28" s="114" t="str">
        <f>IF(入力シート!D42="契約者住所と同じ","☑","□")</f>
        <v>□</v>
      </c>
      <c r="I28" s="115"/>
      <c r="J28" s="462" t="s">
        <v>108</v>
      </c>
      <c r="K28" s="462"/>
      <c r="L28" s="462"/>
      <c r="M28" s="462"/>
      <c r="N28" s="462"/>
      <c r="O28" s="462"/>
      <c r="P28" s="126" t="str">
        <f>IF(入力シート!D42="需要場所と同じ","☑","□")</f>
        <v>□</v>
      </c>
      <c r="Q28" s="127" t="s">
        <v>109</v>
      </c>
      <c r="R28" s="189"/>
      <c r="S28" s="127"/>
      <c r="T28" s="128"/>
      <c r="U28" s="115"/>
      <c r="V28" s="115" t="str">
        <f>IF(入力シート!D42="変更なし","☑","□")</f>
        <v>□</v>
      </c>
      <c r="W28" s="129" t="s">
        <v>110</v>
      </c>
      <c r="X28" s="115"/>
      <c r="Y28" s="115"/>
      <c r="Z28" s="126" t="str">
        <f>IF(入力シート!D42="その他住所","☑","□")</f>
        <v>□</v>
      </c>
      <c r="AA28" s="462" t="s">
        <v>256</v>
      </c>
      <c r="AB28" s="462"/>
      <c r="AC28" s="462"/>
      <c r="AD28" s="462"/>
      <c r="AE28" s="462"/>
      <c r="AF28" s="462"/>
      <c r="AG28" s="462"/>
      <c r="AH28" s="462"/>
      <c r="AI28" s="462"/>
      <c r="AJ28" s="463"/>
      <c r="AP28" s="118"/>
      <c r="AQ28" s="118"/>
      <c r="AR28" s="118"/>
      <c r="AS28" s="119"/>
      <c r="AT28" s="118"/>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18"/>
    </row>
    <row r="29" spans="1:85" ht="18" customHeight="1" x14ac:dyDescent="0.15">
      <c r="A29" s="385"/>
      <c r="B29" s="386"/>
      <c r="C29" s="386"/>
      <c r="D29" s="386"/>
      <c r="E29" s="386"/>
      <c r="F29" s="386"/>
      <c r="G29" s="387"/>
      <c r="H29" s="348" t="str">
        <f>DBCS(IF(入力シート!D43="","〒　　　　-","〒"&amp;入力シート!D43&amp;"-"&amp;入力シート!F43))</f>
        <v>〒　　　　－</v>
      </c>
      <c r="I29" s="349"/>
      <c r="J29" s="349"/>
      <c r="K29" s="349"/>
      <c r="L29" s="349"/>
      <c r="M29" s="349"/>
      <c r="N29" s="349"/>
      <c r="O29" s="349"/>
      <c r="P29" s="131"/>
      <c r="Q29" s="131"/>
      <c r="R29" s="131"/>
      <c r="S29" s="131"/>
      <c r="T29" s="131"/>
      <c r="U29" s="131"/>
      <c r="V29" s="132" t="s">
        <v>25</v>
      </c>
      <c r="W29" s="352" t="str">
        <f>IF(入力シート!D45="","",入力シート!D45)</f>
        <v/>
      </c>
      <c r="X29" s="352"/>
      <c r="Y29" s="352"/>
      <c r="Z29" s="165" t="s">
        <v>107</v>
      </c>
      <c r="AA29" s="352" t="str">
        <f>IF(入力シート!F45="","",入力シート!F45)</f>
        <v/>
      </c>
      <c r="AB29" s="352"/>
      <c r="AC29" s="352"/>
      <c r="AD29" s="190" t="s">
        <v>55</v>
      </c>
      <c r="AE29" s="352" t="str">
        <f>IF(入力シート!H45="","",入力シート!H45)</f>
        <v/>
      </c>
      <c r="AF29" s="352"/>
      <c r="AG29" s="352"/>
      <c r="AH29" s="190"/>
      <c r="AI29" s="352"/>
      <c r="AJ29" s="464"/>
      <c r="AQ29" s="118"/>
      <c r="AR29" s="118"/>
      <c r="AS29" s="118"/>
      <c r="AT29" s="118"/>
      <c r="AU29" s="118"/>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18"/>
    </row>
    <row r="30" spans="1:85" ht="18" customHeight="1" x14ac:dyDescent="0.15">
      <c r="A30" s="385"/>
      <c r="B30" s="386"/>
      <c r="C30" s="386"/>
      <c r="D30" s="386"/>
      <c r="E30" s="386"/>
      <c r="F30" s="386"/>
      <c r="G30" s="387"/>
      <c r="H30" s="354" t="str">
        <f>IF(入力シート!D44="","",入力シート!D44)</f>
        <v/>
      </c>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6"/>
      <c r="AQ30" s="118"/>
      <c r="AR30" s="118"/>
      <c r="AS30" s="118"/>
      <c r="AT30" s="118"/>
      <c r="AU30" s="118"/>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18"/>
    </row>
    <row r="31" spans="1:85" ht="18" customHeight="1" x14ac:dyDescent="0.15">
      <c r="A31" s="459" t="s">
        <v>37</v>
      </c>
      <c r="B31" s="460"/>
      <c r="C31" s="460"/>
      <c r="D31" s="460"/>
      <c r="E31" s="460"/>
      <c r="F31" s="460"/>
      <c r="G31" s="461"/>
      <c r="H31" s="350" t="s">
        <v>22</v>
      </c>
      <c r="I31" s="351"/>
      <c r="J31" s="351"/>
      <c r="K31" s="351"/>
      <c r="L31" s="351"/>
      <c r="M31" s="465" t="str">
        <f>IF(入力シート!D46="","",入力シート!D46)</f>
        <v/>
      </c>
      <c r="N31" s="465"/>
      <c r="O31" s="465"/>
      <c r="P31" s="465"/>
      <c r="Q31" s="465"/>
      <c r="R31" s="465"/>
      <c r="S31" s="465"/>
      <c r="T31" s="465"/>
      <c r="U31" s="465"/>
      <c r="V31" s="465"/>
      <c r="W31" s="466" t="s">
        <v>23</v>
      </c>
      <c r="X31" s="466"/>
      <c r="Y31" s="466"/>
      <c r="Z31" s="466"/>
      <c r="AA31" s="466"/>
      <c r="AB31" s="465" t="str">
        <f>IF(入力シート!D47="","",入力シート!D47)</f>
        <v/>
      </c>
      <c r="AC31" s="465"/>
      <c r="AD31" s="465"/>
      <c r="AE31" s="465"/>
      <c r="AF31" s="465"/>
      <c r="AG31" s="465"/>
      <c r="AH31" s="465"/>
      <c r="AI31" s="465"/>
      <c r="AJ31" s="467"/>
      <c r="AQ31" s="118"/>
      <c r="AR31" s="118"/>
      <c r="AS31" s="118"/>
      <c r="AT31" s="118"/>
      <c r="AU31" s="118"/>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18"/>
    </row>
    <row r="32" spans="1:85" ht="18" customHeight="1" x14ac:dyDescent="0.15">
      <c r="A32" s="397"/>
      <c r="B32" s="398"/>
      <c r="C32" s="398"/>
      <c r="D32" s="398"/>
      <c r="E32" s="398"/>
      <c r="F32" s="398"/>
      <c r="G32" s="399"/>
      <c r="H32" s="456" t="s">
        <v>17</v>
      </c>
      <c r="I32" s="457"/>
      <c r="J32" s="457"/>
      <c r="K32" s="457"/>
      <c r="L32" s="457"/>
      <c r="M32" s="353" t="str">
        <f>IF(入力シート!D48="","",入力シート!D48)</f>
        <v/>
      </c>
      <c r="N32" s="353"/>
      <c r="O32" s="192" t="s">
        <v>73</v>
      </c>
      <c r="P32" s="353" t="str">
        <f>IF(入力シート!F48="","",入力シート!F48)</f>
        <v/>
      </c>
      <c r="Q32" s="353"/>
      <c r="R32" s="353"/>
      <c r="S32" s="133" t="s">
        <v>73</v>
      </c>
      <c r="T32" s="353" t="str">
        <f>IF(入力シート!H48="","",入力シート!H48)</f>
        <v/>
      </c>
      <c r="U32" s="353"/>
      <c r="V32" s="353"/>
      <c r="W32" s="458" t="s">
        <v>18</v>
      </c>
      <c r="X32" s="458"/>
      <c r="Y32" s="458"/>
      <c r="Z32" s="458"/>
      <c r="AA32" s="458"/>
      <c r="AB32" s="472" t="str">
        <f>IF(入力シート!D49="","",入力シート!D49)</f>
        <v/>
      </c>
      <c r="AC32" s="472"/>
      <c r="AD32" s="472"/>
      <c r="AE32" s="472"/>
      <c r="AF32" s="472"/>
      <c r="AG32" s="472"/>
      <c r="AH32" s="472"/>
      <c r="AI32" s="472"/>
      <c r="AJ32" s="473"/>
      <c r="AQ32" s="118"/>
      <c r="AR32" s="118"/>
      <c r="AS32" s="118"/>
      <c r="AT32" s="118"/>
      <c r="AU32" s="118"/>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18"/>
    </row>
    <row r="33" spans="1:85" s="118" customFormat="1" ht="15" customHeight="1" x14ac:dyDescent="0.15">
      <c r="A33" s="501" t="s">
        <v>38</v>
      </c>
      <c r="B33" s="502"/>
      <c r="C33" s="502"/>
      <c r="D33" s="502"/>
      <c r="E33" s="502"/>
      <c r="F33" s="502"/>
      <c r="G33" s="503"/>
      <c r="H33" s="219" t="str">
        <f>IF(入力シート!AH50=TRUE,"☑","□")</f>
        <v>□</v>
      </c>
      <c r="I33" s="218"/>
      <c r="J33" s="427" t="s">
        <v>75</v>
      </c>
      <c r="K33" s="427"/>
      <c r="L33" s="427"/>
      <c r="M33" s="427"/>
      <c r="N33" s="427"/>
      <c r="O33" s="490" t="s">
        <v>255</v>
      </c>
      <c r="P33" s="490"/>
      <c r="Q33" s="490"/>
      <c r="R33" s="490"/>
      <c r="S33" s="490"/>
      <c r="T33" s="490"/>
      <c r="U33" s="490"/>
      <c r="V33" s="490"/>
      <c r="W33" s="490"/>
      <c r="X33" s="490"/>
      <c r="Y33" s="490"/>
      <c r="Z33" s="490"/>
      <c r="AA33" s="490"/>
      <c r="AB33" s="490"/>
      <c r="AC33" s="490"/>
      <c r="AD33" s="490"/>
      <c r="AE33" s="490"/>
      <c r="AF33" s="490"/>
      <c r="AG33" s="490"/>
      <c r="AH33" s="490"/>
      <c r="AI33" s="490"/>
      <c r="AJ33" s="491"/>
    </row>
    <row r="34" spans="1:85" x14ac:dyDescent="0.15">
      <c r="A34" s="501"/>
      <c r="B34" s="502"/>
      <c r="C34" s="502"/>
      <c r="D34" s="502"/>
      <c r="E34" s="502"/>
      <c r="F34" s="502"/>
      <c r="G34" s="503"/>
      <c r="H34" s="213"/>
      <c r="I34" s="212"/>
      <c r="J34" s="214"/>
      <c r="K34" s="214"/>
      <c r="L34" s="214"/>
      <c r="M34" s="214"/>
      <c r="N34" s="214"/>
      <c r="O34" s="357" t="s">
        <v>254</v>
      </c>
      <c r="P34" s="357"/>
      <c r="Q34" s="357"/>
      <c r="R34" s="357"/>
      <c r="S34" s="357"/>
      <c r="T34" s="357"/>
      <c r="U34" s="357"/>
      <c r="V34" s="357"/>
      <c r="W34" s="357"/>
      <c r="X34" s="357"/>
      <c r="Y34" s="357"/>
      <c r="Z34" s="357"/>
      <c r="AA34" s="357"/>
      <c r="AB34" s="357"/>
      <c r="AC34" s="357"/>
      <c r="AD34" s="357"/>
      <c r="AE34" s="357"/>
      <c r="AF34" s="357"/>
      <c r="AG34" s="357"/>
      <c r="AH34" s="357"/>
      <c r="AI34" s="357"/>
      <c r="AJ34" s="35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row>
    <row r="35" spans="1:85" ht="18" customHeight="1" x14ac:dyDescent="0.4">
      <c r="A35" s="504"/>
      <c r="B35" s="505"/>
      <c r="C35" s="505"/>
      <c r="D35" s="505"/>
      <c r="E35" s="505"/>
      <c r="F35" s="505"/>
      <c r="G35" s="506"/>
      <c r="H35" s="449" t="str">
        <f>IF(入力シート!AH51=TRUE,"☑","□")</f>
        <v>□</v>
      </c>
      <c r="I35" s="450"/>
      <c r="J35" s="359" t="str">
        <f>IF(入力シート!AH51=TRUE,入力シート!AI51,"（　　　　　　　　　　　　　　　　　　　　　）")</f>
        <v>（　　　　　　　　　　　　　　　　　　　　　）</v>
      </c>
      <c r="K35" s="359"/>
      <c r="L35" s="359"/>
      <c r="M35" s="359"/>
      <c r="N35" s="359"/>
      <c r="O35" s="359"/>
      <c r="P35" s="359"/>
      <c r="Q35" s="359"/>
      <c r="R35" s="359"/>
      <c r="S35" s="359"/>
      <c r="T35" s="359"/>
      <c r="U35" s="359"/>
      <c r="V35" s="201"/>
      <c r="W35" s="360" t="str">
        <f>IF(入力シート!AH52=TRUE,"☑","□")</f>
        <v>□</v>
      </c>
      <c r="X35" s="360"/>
      <c r="Y35" s="359" t="str">
        <f>IF(入力シート!AH52=TRUE,入力シート!AI52,"（　　　　　　　　　　　　　　　　　　　　　）")</f>
        <v>（　　　　　　　　　　　　　　　　　　　　　）</v>
      </c>
      <c r="Z35" s="359"/>
      <c r="AA35" s="359"/>
      <c r="AB35" s="359"/>
      <c r="AC35" s="359"/>
      <c r="AD35" s="359"/>
      <c r="AE35" s="359"/>
      <c r="AF35" s="359"/>
      <c r="AG35" s="359"/>
      <c r="AH35" s="359"/>
      <c r="AI35" s="359"/>
      <c r="AJ35" s="454"/>
    </row>
    <row r="36" spans="1:85" s="138" customFormat="1" ht="6.95" customHeight="1" x14ac:dyDescent="0.4">
      <c r="A36" s="134"/>
      <c r="B36" s="134"/>
      <c r="C36" s="134"/>
      <c r="D36" s="134"/>
      <c r="E36" s="134"/>
      <c r="F36" s="134"/>
      <c r="G36" s="134"/>
      <c r="H36" s="135"/>
      <c r="I36" s="136"/>
      <c r="J36" s="136"/>
      <c r="K36" s="136"/>
      <c r="L36" s="136"/>
      <c r="M36" s="136"/>
      <c r="N36" s="137"/>
      <c r="O36" s="136"/>
      <c r="P36" s="136"/>
      <c r="Q36" s="136"/>
      <c r="R36" s="136"/>
      <c r="S36" s="136"/>
      <c r="T36" s="136"/>
      <c r="U36" s="136"/>
      <c r="V36" s="136"/>
      <c r="W36" s="136"/>
      <c r="X36" s="136"/>
      <c r="Y36" s="136"/>
      <c r="Z36" s="136"/>
      <c r="AA36" s="136"/>
      <c r="AB36" s="137"/>
      <c r="AC36" s="137"/>
      <c r="AD36" s="137"/>
      <c r="AE36" s="137"/>
      <c r="AF36" s="137"/>
      <c r="AG36" s="136"/>
      <c r="AH36" s="136"/>
      <c r="AI36" s="136"/>
      <c r="AJ36" s="136"/>
    </row>
    <row r="37" spans="1:85" s="138" customFormat="1" ht="18" customHeight="1" x14ac:dyDescent="0.15">
      <c r="A37" s="221" t="s">
        <v>200</v>
      </c>
      <c r="B37" s="134"/>
      <c r="C37" s="134"/>
      <c r="D37" s="134"/>
      <c r="E37" s="134"/>
      <c r="F37" s="134"/>
      <c r="G37" s="134"/>
      <c r="H37" s="135"/>
      <c r="I37" s="136"/>
      <c r="J37" s="136"/>
      <c r="K37" s="136"/>
      <c r="L37" s="136"/>
      <c r="M37" s="136"/>
      <c r="N37" s="137"/>
      <c r="O37" s="136"/>
      <c r="P37" s="136"/>
      <c r="Q37" s="136"/>
      <c r="R37" s="136"/>
      <c r="S37" s="136"/>
      <c r="T37" s="136"/>
      <c r="U37" s="136"/>
      <c r="V37" s="136"/>
      <c r="W37" s="136"/>
      <c r="X37" s="136"/>
      <c r="Y37" s="136"/>
      <c r="Z37" s="136"/>
      <c r="AA37" s="136"/>
      <c r="AB37" s="137"/>
      <c r="AC37" s="137"/>
      <c r="AD37" s="137"/>
      <c r="AE37" s="137"/>
      <c r="AF37" s="137"/>
      <c r="AG37" s="136"/>
      <c r="AH37" s="136"/>
      <c r="AI37" s="136"/>
      <c r="AJ37" s="136"/>
    </row>
    <row r="38" spans="1:85" ht="15.95" customHeight="1" x14ac:dyDescent="0.15">
      <c r="A38" s="368" t="s">
        <v>272</v>
      </c>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477" t="str">
        <f>IF(AND(入力シート!AH3=TRUE,入力シート!D64=""),"☑","☐")</f>
        <v>☐</v>
      </c>
      <c r="AD38" s="478"/>
      <c r="AE38" s="478"/>
      <c r="AF38" s="370" t="s">
        <v>7</v>
      </c>
      <c r="AG38" s="370"/>
      <c r="AH38" s="370"/>
      <c r="AI38" s="370"/>
      <c r="AJ38" s="371"/>
    </row>
    <row r="39" spans="1:85" ht="15.95" customHeight="1" x14ac:dyDescent="0.4">
      <c r="A39" s="474" t="s">
        <v>199</v>
      </c>
      <c r="B39" s="475"/>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6"/>
      <c r="AC39" s="479"/>
      <c r="AD39" s="480"/>
      <c r="AE39" s="480"/>
      <c r="AF39" s="372"/>
      <c r="AG39" s="372"/>
      <c r="AH39" s="372"/>
      <c r="AI39" s="372"/>
      <c r="AJ39" s="373"/>
    </row>
    <row r="40" spans="1:85" s="138" customFormat="1" ht="9.9499999999999993" customHeight="1" x14ac:dyDescent="0.4">
      <c r="A40" s="134"/>
      <c r="B40" s="134"/>
      <c r="C40" s="134"/>
      <c r="D40" s="134"/>
      <c r="E40" s="134"/>
      <c r="F40" s="134"/>
      <c r="G40" s="134"/>
      <c r="H40" s="135"/>
      <c r="I40" s="136"/>
      <c r="J40" s="136"/>
      <c r="K40" s="136"/>
      <c r="L40" s="136"/>
      <c r="M40" s="136"/>
      <c r="N40" s="137"/>
      <c r="O40" s="136"/>
      <c r="P40" s="136"/>
      <c r="Q40" s="136"/>
      <c r="R40" s="136"/>
      <c r="S40" s="136"/>
      <c r="T40" s="136"/>
      <c r="U40" s="136"/>
      <c r="V40" s="136"/>
      <c r="W40" s="136"/>
      <c r="X40" s="136"/>
      <c r="Y40" s="136"/>
      <c r="Z40" s="136"/>
      <c r="AA40" s="136"/>
      <c r="AB40" s="137"/>
      <c r="AC40" s="137"/>
      <c r="AD40" s="137"/>
      <c r="AE40" s="137"/>
      <c r="AF40" s="137"/>
      <c r="AG40" s="136"/>
      <c r="AH40" s="136"/>
      <c r="AI40" s="136"/>
      <c r="AJ40" s="136"/>
    </row>
    <row r="41" spans="1:85" s="138" customFormat="1" ht="18" customHeight="1" x14ac:dyDescent="0.15">
      <c r="A41" s="222" t="s">
        <v>250</v>
      </c>
      <c r="B41" s="193"/>
      <c r="C41" s="193"/>
      <c r="D41" s="193"/>
      <c r="E41" s="193"/>
      <c r="F41" s="193"/>
      <c r="G41" s="193"/>
      <c r="H41" s="194"/>
      <c r="I41" s="195"/>
      <c r="J41" s="195"/>
      <c r="K41" s="196"/>
      <c r="L41" s="196"/>
      <c r="M41" s="196"/>
      <c r="N41" s="197"/>
      <c r="O41" s="196"/>
      <c r="P41" s="196"/>
      <c r="Q41" s="196"/>
      <c r="R41" s="196"/>
      <c r="S41" s="196"/>
      <c r="T41" s="196"/>
      <c r="U41" s="196"/>
      <c r="V41" s="196"/>
      <c r="W41" s="196"/>
      <c r="X41" s="196"/>
      <c r="Y41" s="196"/>
      <c r="Z41" s="196"/>
      <c r="AA41" s="196"/>
      <c r="AB41" s="197"/>
      <c r="AC41" s="197"/>
      <c r="AD41" s="197"/>
      <c r="AE41" s="197"/>
      <c r="AF41" s="197"/>
      <c r="AG41" s="196"/>
      <c r="AH41" s="196"/>
      <c r="AI41" s="196"/>
      <c r="AJ41" s="196"/>
    </row>
    <row r="42" spans="1:85" s="198" customFormat="1" ht="32.1" customHeight="1" x14ac:dyDescent="0.4">
      <c r="A42" s="487" t="s">
        <v>273</v>
      </c>
      <c r="B42" s="488"/>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9"/>
      <c r="AL42" s="199"/>
    </row>
    <row r="43" spans="1:85" ht="13.5" customHeight="1" thickBot="1" x14ac:dyDescent="0.45"/>
    <row r="44" spans="1:85" ht="6" customHeight="1" x14ac:dyDescent="0.4">
      <c r="A44" s="484"/>
      <c r="B44" s="484"/>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row>
    <row r="45" spans="1:85" ht="4.5" customHeight="1" x14ac:dyDescent="0.15">
      <c r="R45" s="485"/>
      <c r="S45" s="485"/>
      <c r="T45" s="485"/>
      <c r="U45" s="485"/>
      <c r="V45" s="485"/>
      <c r="W45" s="486"/>
      <c r="X45" s="486"/>
      <c r="Y45" s="486"/>
      <c r="Z45" s="486"/>
      <c r="AA45" s="486"/>
      <c r="AB45" s="486"/>
      <c r="AC45" s="485"/>
      <c r="AD45" s="485"/>
      <c r="AE45" s="485"/>
      <c r="AF45" s="485"/>
      <c r="AG45" s="485"/>
      <c r="AH45" s="485"/>
      <c r="AI45" s="485"/>
      <c r="AJ45" s="485"/>
    </row>
    <row r="46" spans="1:85" s="139" customFormat="1" ht="13.5" customHeight="1" x14ac:dyDescent="0.4">
      <c r="A46" s="343" t="s">
        <v>216</v>
      </c>
      <c r="B46" s="344"/>
      <c r="C46" s="344"/>
      <c r="D46" s="344"/>
      <c r="E46" s="344"/>
      <c r="F46" s="345"/>
      <c r="H46" s="343" t="s">
        <v>31</v>
      </c>
      <c r="I46" s="344"/>
      <c r="J46" s="344"/>
      <c r="K46" s="345"/>
      <c r="L46" s="343" t="s">
        <v>275</v>
      </c>
      <c r="M46" s="344"/>
      <c r="N46" s="344"/>
      <c r="O46" s="345"/>
      <c r="P46" s="343" t="s">
        <v>28</v>
      </c>
      <c r="Q46" s="344"/>
      <c r="R46" s="344"/>
      <c r="S46" s="344"/>
      <c r="T46" s="344"/>
      <c r="U46" s="345"/>
      <c r="V46" s="343" t="s">
        <v>26</v>
      </c>
      <c r="W46" s="344"/>
      <c r="X46" s="344"/>
      <c r="Y46" s="345"/>
      <c r="Z46" s="468" t="s">
        <v>32</v>
      </c>
      <c r="AA46" s="468"/>
      <c r="AB46" s="468"/>
      <c r="AC46" s="468"/>
      <c r="AD46" s="468"/>
      <c r="AE46" s="468"/>
      <c r="AF46" s="140"/>
      <c r="AG46" s="140"/>
      <c r="AH46" s="140"/>
    </row>
    <row r="47" spans="1:85" s="139" customFormat="1" ht="23.25" customHeight="1" x14ac:dyDescent="0.4">
      <c r="A47" s="481" t="str">
        <f>IF(入力シート!D62="","",入力シート!D62)</f>
        <v/>
      </c>
      <c r="B47" s="482"/>
      <c r="C47" s="482"/>
      <c r="D47" s="482"/>
      <c r="E47" s="482"/>
      <c r="F47" s="483"/>
      <c r="H47" s="492" t="str">
        <f>IF(入力シート!D61="","",入力シート!D61)</f>
        <v/>
      </c>
      <c r="I47" s="493"/>
      <c r="J47" s="493"/>
      <c r="K47" s="494"/>
      <c r="L47" s="237"/>
      <c r="M47" s="238"/>
      <c r="N47" s="238"/>
      <c r="O47" s="239"/>
      <c r="P47" s="141"/>
      <c r="Q47" s="142"/>
      <c r="R47" s="142"/>
      <c r="S47" s="142"/>
      <c r="T47" s="142"/>
      <c r="U47" s="143"/>
      <c r="V47" s="141"/>
      <c r="W47" s="142"/>
      <c r="X47" s="142"/>
      <c r="Y47" s="143"/>
      <c r="Z47" s="141"/>
      <c r="AA47" s="142"/>
      <c r="AB47" s="142"/>
      <c r="AC47" s="142"/>
      <c r="AD47" s="142"/>
      <c r="AE47" s="143"/>
    </row>
    <row r="48" spans="1:85" s="139" customFormat="1" ht="9.9499999999999993" customHeight="1" x14ac:dyDescent="0.4">
      <c r="H48" s="495"/>
      <c r="I48" s="496"/>
      <c r="J48" s="496"/>
      <c r="K48" s="497"/>
      <c r="L48" s="240"/>
      <c r="M48" s="241"/>
      <c r="N48" s="241"/>
      <c r="O48" s="242"/>
      <c r="P48" s="144"/>
      <c r="Q48" s="145"/>
      <c r="R48" s="145"/>
      <c r="S48" s="145"/>
      <c r="T48" s="145"/>
      <c r="U48" s="146"/>
      <c r="V48" s="144"/>
      <c r="W48" s="145"/>
      <c r="X48" s="145"/>
      <c r="Y48" s="146"/>
      <c r="Z48" s="144"/>
      <c r="AA48" s="145"/>
      <c r="AB48" s="145"/>
      <c r="AC48" s="145"/>
      <c r="AD48" s="145"/>
      <c r="AE48" s="146"/>
      <c r="AJ48" s="172" t="s">
        <v>211</v>
      </c>
    </row>
    <row r="49" spans="8:36" s="139" customFormat="1" ht="9.9499999999999993" customHeight="1" x14ac:dyDescent="0.4">
      <c r="H49" s="498" t="str">
        <f>IF(入力シート!AH60="✕",".　　.",入力シート!D60&amp;"."&amp;入力シート!F60&amp;"."&amp;入力シート!H60)</f>
        <v>.　　.</v>
      </c>
      <c r="I49" s="499"/>
      <c r="J49" s="499"/>
      <c r="K49" s="500"/>
      <c r="L49" s="469" t="s">
        <v>29</v>
      </c>
      <c r="M49" s="470"/>
      <c r="N49" s="470"/>
      <c r="O49" s="471"/>
      <c r="P49" s="469" t="s">
        <v>276</v>
      </c>
      <c r="Q49" s="470"/>
      <c r="R49" s="470"/>
      <c r="S49" s="470"/>
      <c r="T49" s="470"/>
      <c r="U49" s="471"/>
      <c r="V49" s="469" t="s">
        <v>29</v>
      </c>
      <c r="W49" s="470"/>
      <c r="X49" s="470"/>
      <c r="Y49" s="471"/>
      <c r="Z49" s="469" t="s">
        <v>30</v>
      </c>
      <c r="AA49" s="470"/>
      <c r="AB49" s="470"/>
      <c r="AC49" s="470"/>
      <c r="AD49" s="470"/>
      <c r="AE49" s="471"/>
      <c r="AJ49" s="171" t="s">
        <v>268</v>
      </c>
    </row>
  </sheetData>
  <sheetProtection algorithmName="SHA-512" hashValue="c8aeH0+uXsDCeW5Hjs29qZlW1mfRdWVQemtc2dBNEAsYLJ77hUsWgE7eqRRFjNKwJdSuGVDSw/THo6N+6CIwpg==" saltValue="QirsqCBgn8rvY3TBOZce5Q==" spinCount="100000" sheet="1" selectLockedCells="1"/>
  <mergeCells count="130">
    <mergeCell ref="Z46:AE46"/>
    <mergeCell ref="Z49:AE49"/>
    <mergeCell ref="AB32:AJ32"/>
    <mergeCell ref="A39:AB39"/>
    <mergeCell ref="AC38:AE39"/>
    <mergeCell ref="A47:F47"/>
    <mergeCell ref="A44:AJ44"/>
    <mergeCell ref="R45:S45"/>
    <mergeCell ref="T45:V45"/>
    <mergeCell ref="W45:AB45"/>
    <mergeCell ref="AC45:AF45"/>
    <mergeCell ref="AG45:AH45"/>
    <mergeCell ref="AI45:AJ45"/>
    <mergeCell ref="A46:F46"/>
    <mergeCell ref="A42:AJ42"/>
    <mergeCell ref="O33:AJ33"/>
    <mergeCell ref="H46:K46"/>
    <mergeCell ref="H47:K48"/>
    <mergeCell ref="H49:K49"/>
    <mergeCell ref="P46:U46"/>
    <mergeCell ref="P49:U49"/>
    <mergeCell ref="L49:O49"/>
    <mergeCell ref="V49:Y49"/>
    <mergeCell ref="A33:G35"/>
    <mergeCell ref="A28:G30"/>
    <mergeCell ref="T32:V32"/>
    <mergeCell ref="P32:R32"/>
    <mergeCell ref="H32:L32"/>
    <mergeCell ref="W32:AA32"/>
    <mergeCell ref="A31:G32"/>
    <mergeCell ref="AE29:AG29"/>
    <mergeCell ref="J28:O28"/>
    <mergeCell ref="AA28:AJ28"/>
    <mergeCell ref="AI29:AJ29"/>
    <mergeCell ref="M31:V31"/>
    <mergeCell ref="W31:AA31"/>
    <mergeCell ref="AB31:AJ31"/>
    <mergeCell ref="J27:O27"/>
    <mergeCell ref="H35:I35"/>
    <mergeCell ref="AB25:AJ25"/>
    <mergeCell ref="L24:N24"/>
    <mergeCell ref="O24:Q24"/>
    <mergeCell ref="L25:N25"/>
    <mergeCell ref="O25:Q25"/>
    <mergeCell ref="S25:U25"/>
    <mergeCell ref="V25:X25"/>
    <mergeCell ref="Y25:AA25"/>
    <mergeCell ref="Y35:AJ35"/>
    <mergeCell ref="A17:G18"/>
    <mergeCell ref="H16:AJ16"/>
    <mergeCell ref="AB22:AJ22"/>
    <mergeCell ref="J33:N33"/>
    <mergeCell ref="A24:G24"/>
    <mergeCell ref="T23:Z23"/>
    <mergeCell ref="A21:G21"/>
    <mergeCell ref="I24:K24"/>
    <mergeCell ref="A20:G20"/>
    <mergeCell ref="H20:AJ20"/>
    <mergeCell ref="H21:AJ21"/>
    <mergeCell ref="A22:G22"/>
    <mergeCell ref="M22:S22"/>
    <mergeCell ref="M23:S23"/>
    <mergeCell ref="A23:G23"/>
    <mergeCell ref="A27:G27"/>
    <mergeCell ref="A26:G26"/>
    <mergeCell ref="H26:L26"/>
    <mergeCell ref="M26:Q26"/>
    <mergeCell ref="Q17:T17"/>
    <mergeCell ref="A25:G25"/>
    <mergeCell ref="T24:Z24"/>
    <mergeCell ref="AA23:AJ23"/>
    <mergeCell ref="AB26:AF26"/>
    <mergeCell ref="AG1:AH1"/>
    <mergeCell ref="Y9:AA9"/>
    <mergeCell ref="AC9:AE9"/>
    <mergeCell ref="AG9:AI9"/>
    <mergeCell ref="T5:AJ5"/>
    <mergeCell ref="T6:AJ6"/>
    <mergeCell ref="T7:AJ7"/>
    <mergeCell ref="AC1:AF1"/>
    <mergeCell ref="AI1:AJ1"/>
    <mergeCell ref="T9:X9"/>
    <mergeCell ref="T10:X10"/>
    <mergeCell ref="T8:AJ8"/>
    <mergeCell ref="M5:S5"/>
    <mergeCell ref="M6:S6"/>
    <mergeCell ref="M7:S7"/>
    <mergeCell ref="M8:S10"/>
    <mergeCell ref="Y10:AJ10"/>
    <mergeCell ref="A12:AJ12"/>
    <mergeCell ref="A19:G19"/>
    <mergeCell ref="A15:G16"/>
    <mergeCell ref="A14:G14"/>
    <mergeCell ref="W15:Y15"/>
    <mergeCell ref="AA15:AC15"/>
    <mergeCell ref="AE15:AG15"/>
    <mergeCell ref="V17:Y17"/>
    <mergeCell ref="AA17:AD17"/>
    <mergeCell ref="AF17:AI17"/>
    <mergeCell ref="T19:Z19"/>
    <mergeCell ref="H19:S19"/>
    <mergeCell ref="AA19:AJ19"/>
    <mergeCell ref="H15:O15"/>
    <mergeCell ref="I17:J17"/>
    <mergeCell ref="V14:AJ14"/>
    <mergeCell ref="L17:O17"/>
    <mergeCell ref="J14:L14"/>
    <mergeCell ref="N14:P14"/>
    <mergeCell ref="L46:O46"/>
    <mergeCell ref="V46:Y46"/>
    <mergeCell ref="H23:L23"/>
    <mergeCell ref="H29:O29"/>
    <mergeCell ref="H31:L31"/>
    <mergeCell ref="AA29:AC29"/>
    <mergeCell ref="M32:N32"/>
    <mergeCell ref="H30:AJ30"/>
    <mergeCell ref="W29:Y29"/>
    <mergeCell ref="O34:AJ34"/>
    <mergeCell ref="J35:U35"/>
    <mergeCell ref="W35:X35"/>
    <mergeCell ref="AE24:AF24"/>
    <mergeCell ref="U22:Z22"/>
    <mergeCell ref="AG26:AJ26"/>
    <mergeCell ref="AA24:AC24"/>
    <mergeCell ref="I25:K25"/>
    <mergeCell ref="A38:AB38"/>
    <mergeCell ref="AF38:AJ39"/>
    <mergeCell ref="AH24:AI24"/>
    <mergeCell ref="R26:V26"/>
    <mergeCell ref="W26:AA26"/>
  </mergeCells>
  <phoneticPr fontId="1"/>
  <hyperlinks>
    <hyperlink ref="A38:I38" r:id="rId1" display="四国電力ホームページ（https://www.yonden.co.jp/business/price/plan/index.html）" xr:uid="{00000000-0004-0000-0100-000000000000}"/>
  </hyperlinks>
  <printOptions horizontalCentered="1"/>
  <pageMargins left="0.39370078740157483" right="0.39370078740157483" top="0.27559055118110237" bottom="0" header="0" footer="0"/>
  <pageSetup paperSize="9" orientation="portrait" r:id="rId2"/>
  <ignoredErrors>
    <ignoredError sqref="AB31:AJ32 M31:V32 H20:AJ21" unlockedFormula="1"/>
  </ignoredError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761FE-FED7-454B-A05B-2EF06AD88D30}">
  <sheetPr>
    <tabColor theme="1" tint="0.499984740745262"/>
  </sheetPr>
  <dimension ref="A1:DW87"/>
  <sheetViews>
    <sheetView showGridLines="0" zoomScaleNormal="100" zoomScaleSheetLayoutView="100" workbookViewId="0">
      <selection activeCell="L3" sqref="L3:N4"/>
    </sheetView>
  </sheetViews>
  <sheetFormatPr defaultRowHeight="14.25" x14ac:dyDescent="0.4"/>
  <cols>
    <col min="1" max="1" width="1.5" style="11" customWidth="1"/>
    <col min="2" max="2" width="12.125" style="11" bestFit="1" customWidth="1"/>
    <col min="3" max="3" width="15.375" style="11" customWidth="1"/>
    <col min="4" max="4" width="7.625" style="11" customWidth="1"/>
    <col min="5" max="5" width="3.5" style="11" bestFit="1" customWidth="1"/>
    <col min="6" max="6" width="7.625" style="11" customWidth="1"/>
    <col min="7" max="7" width="3.5" style="11" bestFit="1" customWidth="1"/>
    <col min="8" max="8" width="7.625" style="11" customWidth="1"/>
    <col min="9" max="9" width="3.125" style="11" customWidth="1"/>
    <col min="10" max="10" width="12.125" style="11" customWidth="1"/>
    <col min="11" max="11" width="6.125" style="12" customWidth="1"/>
    <col min="12" max="12" width="8.625" style="12" customWidth="1"/>
    <col min="13" max="13" width="7.625" style="12" customWidth="1"/>
    <col min="14" max="14" width="5.875" style="12" customWidth="1"/>
    <col min="15" max="15" width="9" style="13" customWidth="1"/>
    <col min="16" max="33" width="9" style="11"/>
    <col min="34" max="34" width="9" style="84"/>
    <col min="35" max="16384" width="9" style="11"/>
  </cols>
  <sheetData>
    <row r="1" spans="1:127" ht="11.25" customHeight="1" x14ac:dyDescent="0.4">
      <c r="AH1" s="309" t="s">
        <v>194</v>
      </c>
    </row>
    <row r="2" spans="1:127" s="14" customFormat="1" ht="30" customHeight="1" thickBot="1" x14ac:dyDescent="0.45">
      <c r="B2" s="15" t="s">
        <v>214</v>
      </c>
      <c r="K2" s="13"/>
      <c r="L2" s="13"/>
      <c r="M2" s="13"/>
      <c r="N2" s="13"/>
      <c r="O2" s="13"/>
      <c r="AH2" s="309"/>
    </row>
    <row r="3" spans="1:127" s="14" customFormat="1" ht="24.95" customHeight="1" thickTop="1" x14ac:dyDescent="0.25">
      <c r="B3" s="331" t="s">
        <v>67</v>
      </c>
      <c r="C3" s="332"/>
      <c r="D3" s="332"/>
      <c r="E3" s="332"/>
      <c r="F3" s="332"/>
      <c r="G3" s="332"/>
      <c r="H3" s="332"/>
      <c r="I3" s="332"/>
      <c r="J3" s="332"/>
      <c r="K3" s="332"/>
      <c r="L3" s="315" t="s">
        <v>7</v>
      </c>
      <c r="M3" s="316"/>
      <c r="N3" s="317"/>
      <c r="O3" s="16"/>
      <c r="P3" s="16"/>
      <c r="Q3" s="16"/>
      <c r="R3" s="16"/>
      <c r="S3" s="16"/>
      <c r="T3" s="16"/>
      <c r="U3" s="16"/>
      <c r="V3" s="16"/>
      <c r="W3" s="16"/>
      <c r="X3" s="16"/>
      <c r="Y3" s="16"/>
      <c r="Z3" s="16"/>
      <c r="AA3" s="16"/>
      <c r="AB3" s="16"/>
      <c r="AC3" s="16"/>
      <c r="AD3" s="16"/>
      <c r="AE3" s="16"/>
      <c r="AF3" s="16"/>
      <c r="AG3" s="16"/>
      <c r="AH3" s="80" t="b">
        <v>1</v>
      </c>
      <c r="AI3" s="17"/>
      <c r="AJ3" s="17"/>
      <c r="AK3" s="17"/>
      <c r="AL3" s="17"/>
      <c r="AM3" s="17"/>
      <c r="AN3" s="17"/>
      <c r="AO3" s="17"/>
      <c r="AP3" s="17"/>
      <c r="AQ3" s="17"/>
      <c r="AR3" s="17"/>
      <c r="AS3" s="17"/>
      <c r="AT3" s="17"/>
      <c r="AU3" s="17"/>
      <c r="AV3" s="17"/>
      <c r="AW3" s="17"/>
      <c r="AX3" s="17"/>
      <c r="AY3" s="17"/>
      <c r="AZ3" s="17"/>
      <c r="BA3" s="17"/>
    </row>
    <row r="4" spans="1:127" s="14" customFormat="1" ht="24.95" customHeight="1" thickBot="1" x14ac:dyDescent="0.45">
      <c r="B4" s="333" t="s">
        <v>199</v>
      </c>
      <c r="C4" s="334"/>
      <c r="D4" s="334"/>
      <c r="E4" s="334"/>
      <c r="F4" s="334"/>
      <c r="G4" s="334"/>
      <c r="H4" s="334"/>
      <c r="I4" s="334"/>
      <c r="J4" s="334"/>
      <c r="K4" s="334"/>
      <c r="L4" s="318"/>
      <c r="M4" s="319"/>
      <c r="N4" s="320"/>
      <c r="O4" s="18"/>
      <c r="P4" s="18"/>
      <c r="Q4" s="18"/>
      <c r="R4" s="18"/>
      <c r="S4" s="18"/>
      <c r="T4" s="18"/>
      <c r="U4" s="18"/>
      <c r="V4" s="18"/>
      <c r="W4" s="18"/>
      <c r="X4" s="19"/>
      <c r="Y4" s="19"/>
      <c r="Z4" s="19"/>
      <c r="AA4" s="19"/>
      <c r="AB4" s="19"/>
      <c r="AC4" s="19"/>
      <c r="AD4" s="19"/>
      <c r="AE4" s="19"/>
      <c r="AF4" s="19"/>
      <c r="AG4" s="19"/>
      <c r="AH4" s="82"/>
      <c r="AI4" s="19"/>
      <c r="AJ4" s="19"/>
      <c r="AK4" s="19"/>
      <c r="AL4" s="19"/>
      <c r="AM4" s="19"/>
      <c r="AN4" s="19"/>
      <c r="AO4" s="19"/>
      <c r="AP4" s="19"/>
      <c r="AQ4" s="19"/>
      <c r="AR4" s="19"/>
      <c r="AS4" s="19"/>
      <c r="AT4" s="19"/>
      <c r="AU4" s="19"/>
      <c r="AV4" s="19"/>
      <c r="AW4" s="19"/>
    </row>
    <row r="5" spans="1:127" s="173" customFormat="1" ht="21.75" customHeight="1" thickTop="1" x14ac:dyDescent="0.3">
      <c r="B5" s="183" t="s">
        <v>212</v>
      </c>
      <c r="C5" s="179"/>
      <c r="D5" s="177"/>
      <c r="E5" s="177"/>
      <c r="F5" s="177"/>
      <c r="G5" s="177"/>
      <c r="H5" s="177"/>
      <c r="I5" s="177"/>
      <c r="J5" s="177"/>
      <c r="K5" s="177"/>
      <c r="L5" s="177"/>
      <c r="M5" s="177"/>
      <c r="N5" s="177"/>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74"/>
      <c r="AS5" s="174"/>
      <c r="AT5" s="174"/>
      <c r="AU5" s="174"/>
      <c r="AV5" s="174"/>
      <c r="AW5" s="174"/>
      <c r="AX5" s="174"/>
      <c r="AY5" s="174"/>
      <c r="AZ5" s="174"/>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6"/>
      <c r="DI5" s="175"/>
      <c r="DJ5" s="175"/>
      <c r="DK5" s="175"/>
      <c r="DL5" s="175"/>
      <c r="DM5" s="175"/>
      <c r="DN5" s="175"/>
      <c r="DO5" s="175"/>
      <c r="DP5" s="175"/>
      <c r="DQ5" s="175"/>
      <c r="DR5" s="175"/>
      <c r="DS5" s="175"/>
      <c r="DT5" s="175"/>
      <c r="DU5" s="175"/>
      <c r="DV5" s="175"/>
      <c r="DW5" s="175"/>
    </row>
    <row r="6" spans="1:127" s="173" customFormat="1" ht="20.100000000000001" customHeight="1" x14ac:dyDescent="0.4">
      <c r="B6" s="182" t="s">
        <v>213</v>
      </c>
      <c r="C6" s="180"/>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4"/>
      <c r="AS6" s="174"/>
      <c r="AT6" s="174"/>
      <c r="AU6" s="174"/>
      <c r="AV6" s="174"/>
      <c r="AW6" s="174"/>
      <c r="AX6" s="174"/>
      <c r="AY6" s="174"/>
      <c r="AZ6" s="174"/>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6"/>
      <c r="DI6" s="175"/>
      <c r="DJ6" s="175"/>
      <c r="DK6" s="175"/>
      <c r="DL6" s="175"/>
      <c r="DM6" s="175"/>
      <c r="DN6" s="175"/>
      <c r="DO6" s="175"/>
      <c r="DP6" s="175"/>
      <c r="DQ6" s="175"/>
      <c r="DR6" s="175"/>
      <c r="DS6" s="175"/>
      <c r="DT6" s="175"/>
      <c r="DU6" s="175"/>
      <c r="DV6" s="175"/>
      <c r="DW6" s="175"/>
    </row>
    <row r="7" spans="1:127" s="14" customFormat="1" ht="19.5" customHeight="1" x14ac:dyDescent="0.4">
      <c r="K7" s="13"/>
      <c r="L7" s="13"/>
      <c r="M7" s="13"/>
      <c r="N7" s="13"/>
      <c r="O7" s="13"/>
      <c r="AH7" s="83"/>
    </row>
    <row r="8" spans="1:127" s="20" customFormat="1" ht="32.25" customHeight="1" x14ac:dyDescent="0.4">
      <c r="B8" s="21" t="s">
        <v>80</v>
      </c>
      <c r="D8" s="269" t="str">
        <f>IF(OR(K13="入力要",K14="入力要",K15="入力要",K16="入力要",K17="入力要",K18="入力要",K19="入力要",K21="入力要",K22="入力要",K23="入力要",K28="入力要",K29="入力要",K34="入力要",K35="入力要",K30="入力要",K31="入力要",K32="入力要",K33="入力要",K41="入力要",K42="入力要",K43="入力要",K44="入力要",K48="入力要",K46="入力要",K47="入力要",K49="入力要"),"未入力の項目があります。確認してください。","")</f>
        <v/>
      </c>
      <c r="E8" s="269"/>
      <c r="F8" s="269"/>
      <c r="G8" s="269"/>
      <c r="H8" s="269"/>
      <c r="I8" s="269"/>
      <c r="J8" s="269"/>
      <c r="K8" s="86"/>
      <c r="L8" s="86"/>
      <c r="M8" s="22"/>
      <c r="N8" s="22"/>
      <c r="O8" s="22"/>
      <c r="P8" s="22"/>
      <c r="Q8" s="22"/>
      <c r="R8" s="22"/>
      <c r="AH8" s="83"/>
    </row>
    <row r="9" spans="1:127" s="20" customFormat="1" ht="11.25" customHeight="1" x14ac:dyDescent="0.4">
      <c r="B9" s="21"/>
      <c r="D9" s="23"/>
      <c r="E9" s="23"/>
      <c r="F9" s="23"/>
      <c r="G9" s="23"/>
      <c r="H9" s="23"/>
      <c r="I9" s="23"/>
      <c r="J9" s="23"/>
      <c r="K9" s="22"/>
      <c r="L9" s="22"/>
      <c r="M9" s="22"/>
      <c r="N9" s="22"/>
      <c r="O9" s="22"/>
      <c r="P9" s="22"/>
      <c r="Q9" s="22"/>
      <c r="R9" s="22"/>
      <c r="AH9" s="83"/>
    </row>
    <row r="10" spans="1:127" s="20" customFormat="1" ht="20.25" x14ac:dyDescent="0.4">
      <c r="B10" s="24" t="s">
        <v>209</v>
      </c>
      <c r="D10" s="25"/>
      <c r="E10" s="25"/>
      <c r="F10" s="25"/>
      <c r="G10" s="25"/>
      <c r="H10" s="276" t="s">
        <v>210</v>
      </c>
      <c r="I10" s="276"/>
      <c r="J10" s="170" t="s">
        <v>99</v>
      </c>
      <c r="L10" s="26"/>
      <c r="N10" s="27"/>
      <c r="O10" s="27"/>
      <c r="P10" s="22"/>
      <c r="Q10" s="22"/>
      <c r="R10" s="22"/>
      <c r="AH10" s="83"/>
    </row>
    <row r="11" spans="1:127" s="20" customFormat="1" ht="6" customHeight="1" x14ac:dyDescent="0.4">
      <c r="B11" s="28"/>
      <c r="D11" s="25"/>
      <c r="E11" s="25"/>
      <c r="F11" s="25"/>
      <c r="G11" s="25"/>
      <c r="H11" s="25"/>
      <c r="I11" s="25"/>
      <c r="J11" s="29"/>
      <c r="K11" s="28"/>
      <c r="L11" s="27"/>
      <c r="M11" s="27"/>
      <c r="N11" s="27"/>
      <c r="O11" s="27"/>
      <c r="P11" s="22"/>
      <c r="Q11" s="22"/>
      <c r="R11" s="22"/>
      <c r="AH11" s="83"/>
    </row>
    <row r="12" spans="1:127" s="30" customFormat="1" ht="18.75" customHeight="1" x14ac:dyDescent="0.4">
      <c r="B12" s="31"/>
      <c r="C12" s="31"/>
      <c r="D12" s="31"/>
      <c r="E12" s="31"/>
      <c r="F12" s="31"/>
      <c r="G12" s="31"/>
      <c r="H12" s="31"/>
      <c r="I12" s="31"/>
      <c r="J12" s="31"/>
      <c r="K12" s="323" t="s">
        <v>95</v>
      </c>
      <c r="L12" s="321"/>
      <c r="M12" s="321" t="s">
        <v>93</v>
      </c>
      <c r="N12" s="321"/>
      <c r="O12" s="321"/>
      <c r="P12" s="321"/>
      <c r="Q12" s="321"/>
      <c r="R12" s="322"/>
      <c r="S12" s="32"/>
      <c r="AH12" s="84"/>
    </row>
    <row r="13" spans="1:127" s="30" customFormat="1" ht="18" customHeight="1" x14ac:dyDescent="0.4">
      <c r="A13" s="32"/>
      <c r="B13" s="244" t="s">
        <v>19</v>
      </c>
      <c r="C13" s="244"/>
      <c r="D13" s="1">
        <v>2025</v>
      </c>
      <c r="E13" s="33" t="s">
        <v>0</v>
      </c>
      <c r="F13" s="2">
        <v>3</v>
      </c>
      <c r="G13" s="33" t="s">
        <v>53</v>
      </c>
      <c r="H13" s="2">
        <v>1</v>
      </c>
      <c r="I13" s="33" t="s">
        <v>52</v>
      </c>
      <c r="J13" s="34"/>
      <c r="K13" s="88" t="str">
        <f>IF(OR(D13="",F13="",H13=""),"入力要","")</f>
        <v/>
      </c>
      <c r="L13" s="35" t="s">
        <v>12</v>
      </c>
      <c r="M13" s="36" t="s">
        <v>100</v>
      </c>
      <c r="N13" s="37"/>
      <c r="O13" s="37"/>
      <c r="P13" s="38"/>
      <c r="Q13" s="38"/>
      <c r="R13" s="39"/>
      <c r="S13" s="40"/>
      <c r="AH13" s="84"/>
    </row>
    <row r="14" spans="1:127" s="30" customFormat="1" ht="18" customHeight="1" x14ac:dyDescent="0.4">
      <c r="A14" s="32"/>
      <c r="B14" s="244" t="s">
        <v>76</v>
      </c>
      <c r="C14" s="244"/>
      <c r="D14" s="277" t="s">
        <v>221</v>
      </c>
      <c r="E14" s="278"/>
      <c r="F14" s="278"/>
      <c r="G14" s="278"/>
      <c r="H14" s="278"/>
      <c r="I14" s="278"/>
      <c r="J14" s="279"/>
      <c r="K14" s="88" t="str">
        <f>IF(D14="","入力要","")</f>
        <v/>
      </c>
      <c r="L14" s="225" t="s">
        <v>12</v>
      </c>
      <c r="M14" s="36" t="s">
        <v>8</v>
      </c>
      <c r="N14" s="37"/>
      <c r="O14" s="37"/>
      <c r="P14" s="38"/>
      <c r="Q14" s="38"/>
      <c r="R14" s="39"/>
      <c r="S14" s="40"/>
      <c r="AH14" s="84"/>
    </row>
    <row r="15" spans="1:127" s="30" customFormat="1" ht="18" customHeight="1" x14ac:dyDescent="0.4">
      <c r="B15" s="244" t="s">
        <v>79</v>
      </c>
      <c r="C15" s="244"/>
      <c r="D15" s="507" t="s">
        <v>222</v>
      </c>
      <c r="E15" s="508"/>
      <c r="F15" s="508"/>
      <c r="G15" s="508"/>
      <c r="H15" s="508"/>
      <c r="I15" s="508"/>
      <c r="J15" s="509"/>
      <c r="K15" s="88" t="str">
        <f>IF(D15="","入力要","")</f>
        <v/>
      </c>
      <c r="L15" s="225" t="s">
        <v>12</v>
      </c>
      <c r="M15" s="36" t="s">
        <v>8</v>
      </c>
      <c r="N15" s="37"/>
      <c r="O15" s="37"/>
      <c r="P15" s="38"/>
      <c r="Q15" s="38"/>
      <c r="R15" s="39"/>
      <c r="S15" s="40"/>
      <c r="AH15" s="84"/>
    </row>
    <row r="16" spans="1:127" s="30" customFormat="1" ht="18" customHeight="1" x14ac:dyDescent="0.4">
      <c r="B16" s="244" t="s">
        <v>20</v>
      </c>
      <c r="C16" s="244"/>
      <c r="D16" s="507" t="s">
        <v>223</v>
      </c>
      <c r="E16" s="508"/>
      <c r="F16" s="508"/>
      <c r="G16" s="508"/>
      <c r="H16" s="508"/>
      <c r="I16" s="508"/>
      <c r="J16" s="509"/>
      <c r="K16" s="88" t="str">
        <f>IF(D16="","入力要","")</f>
        <v/>
      </c>
      <c r="L16" s="225" t="s">
        <v>12</v>
      </c>
      <c r="M16" s="36" t="s">
        <v>8</v>
      </c>
      <c r="N16" s="37"/>
      <c r="O16" s="37"/>
      <c r="P16" s="38"/>
      <c r="Q16" s="38"/>
      <c r="R16" s="39"/>
      <c r="S16" s="40"/>
      <c r="AH16" s="84"/>
    </row>
    <row r="17" spans="2:36" s="30" customFormat="1" ht="18" customHeight="1" x14ac:dyDescent="0.4">
      <c r="B17" s="244" t="s">
        <v>77</v>
      </c>
      <c r="C17" s="226" t="s">
        <v>46</v>
      </c>
      <c r="D17" s="507" t="s">
        <v>224</v>
      </c>
      <c r="E17" s="508"/>
      <c r="F17" s="508"/>
      <c r="G17" s="508"/>
      <c r="H17" s="508"/>
      <c r="I17" s="508"/>
      <c r="J17" s="509"/>
      <c r="K17" s="88" t="str">
        <f>IF(D17="","入力要","")</f>
        <v/>
      </c>
      <c r="L17" s="225" t="s">
        <v>12</v>
      </c>
      <c r="M17" s="36" t="s">
        <v>8</v>
      </c>
      <c r="N17" s="37"/>
      <c r="O17" s="37"/>
      <c r="P17" s="38"/>
      <c r="Q17" s="38"/>
      <c r="R17" s="39"/>
      <c r="S17" s="40"/>
      <c r="AH17" s="84"/>
    </row>
    <row r="18" spans="2:36" s="30" customFormat="1" ht="18" customHeight="1" x14ac:dyDescent="0.4">
      <c r="B18" s="244"/>
      <c r="C18" s="226" t="s">
        <v>47</v>
      </c>
      <c r="D18" s="3" t="s">
        <v>225</v>
      </c>
      <c r="E18" s="42" t="s">
        <v>50</v>
      </c>
      <c r="F18" s="4" t="s">
        <v>226</v>
      </c>
      <c r="G18" s="42" t="s">
        <v>50</v>
      </c>
      <c r="H18" s="4" t="s">
        <v>227</v>
      </c>
      <c r="I18" s="42"/>
      <c r="J18" s="43"/>
      <c r="K18" s="88" t="str">
        <f>IF(OR(D18="",F18="",H18=""),"入力要","")</f>
        <v/>
      </c>
      <c r="L18" s="225" t="s">
        <v>12</v>
      </c>
      <c r="M18" s="36" t="s">
        <v>8</v>
      </c>
      <c r="N18" s="37"/>
      <c r="O18" s="37"/>
      <c r="P18" s="38"/>
      <c r="Q18" s="38"/>
      <c r="R18" s="39"/>
      <c r="S18" s="40"/>
      <c r="AH18" s="84"/>
    </row>
    <row r="19" spans="2:36" s="30" customFormat="1" ht="18" customHeight="1" x14ac:dyDescent="0.4">
      <c r="B19" s="244"/>
      <c r="C19" s="226" t="s">
        <v>48</v>
      </c>
      <c r="D19" s="510" t="s">
        <v>228</v>
      </c>
      <c r="E19" s="511"/>
      <c r="F19" s="511"/>
      <c r="G19" s="511"/>
      <c r="H19" s="511"/>
      <c r="I19" s="511"/>
      <c r="J19" s="512"/>
      <c r="K19" s="88" t="str">
        <f>IF(D19="","入力要","")</f>
        <v/>
      </c>
      <c r="L19" s="225" t="s">
        <v>12</v>
      </c>
      <c r="M19" s="36" t="s">
        <v>8</v>
      </c>
      <c r="N19" s="37"/>
      <c r="O19" s="37"/>
      <c r="P19" s="38"/>
      <c r="Q19" s="38"/>
      <c r="R19" s="39"/>
      <c r="S19" s="40"/>
      <c r="AH19" s="84"/>
    </row>
    <row r="20" spans="2:36" s="30" customFormat="1" ht="3.75" customHeight="1" x14ac:dyDescent="0.4">
      <c r="B20" s="31"/>
      <c r="C20" s="31"/>
      <c r="D20" s="31"/>
      <c r="E20" s="31"/>
      <c r="F20" s="31"/>
      <c r="G20" s="31"/>
      <c r="H20" s="31"/>
      <c r="I20" s="31"/>
      <c r="J20" s="31"/>
      <c r="K20" s="89"/>
      <c r="L20" s="44"/>
      <c r="M20" s="45"/>
      <c r="N20" s="46"/>
      <c r="O20" s="46"/>
      <c r="P20" s="20"/>
      <c r="Q20" s="20"/>
      <c r="R20" s="47"/>
      <c r="S20" s="40"/>
      <c r="AH20" s="84"/>
    </row>
    <row r="21" spans="2:36" s="30" customFormat="1" ht="18" customHeight="1" x14ac:dyDescent="0.4">
      <c r="B21" s="244" t="s">
        <v>9</v>
      </c>
      <c r="C21" s="244"/>
      <c r="D21" s="273" t="s">
        <v>45</v>
      </c>
      <c r="E21" s="274"/>
      <c r="F21" s="274"/>
      <c r="G21" s="274"/>
      <c r="H21" s="274"/>
      <c r="I21" s="274"/>
      <c r="J21" s="275"/>
      <c r="K21" s="90" t="str">
        <f>IF(D21="","入力要","")</f>
        <v/>
      </c>
      <c r="L21" s="48" t="s">
        <v>12</v>
      </c>
      <c r="M21" s="49" t="s">
        <v>82</v>
      </c>
      <c r="N21" s="50"/>
      <c r="O21" s="50"/>
      <c r="P21" s="20"/>
      <c r="Q21" s="20"/>
      <c r="R21" s="47"/>
      <c r="S21" s="40"/>
      <c r="AH21" s="84"/>
    </row>
    <row r="22" spans="2:36" s="30" customFormat="1" ht="18" customHeight="1" x14ac:dyDescent="0.4">
      <c r="B22" s="270" t="s">
        <v>49</v>
      </c>
      <c r="C22" s="229" t="s">
        <v>13</v>
      </c>
      <c r="D22" s="184" t="s">
        <v>229</v>
      </c>
      <c r="E22" s="52" t="s">
        <v>24</v>
      </c>
      <c r="F22" s="185" t="s">
        <v>230</v>
      </c>
      <c r="G22" s="53"/>
      <c r="H22" s="53"/>
      <c r="I22" s="53"/>
      <c r="J22" s="54"/>
      <c r="K22" s="90" t="str">
        <f>IF(OR(D22="",F22=""),"入力要","")</f>
        <v/>
      </c>
      <c r="L22" s="225" t="s">
        <v>12</v>
      </c>
      <c r="M22" s="36" t="s">
        <v>8</v>
      </c>
      <c r="N22" s="37"/>
      <c r="O22" s="37"/>
      <c r="P22" s="38"/>
      <c r="Q22" s="38"/>
      <c r="R22" s="39"/>
      <c r="S22" s="40"/>
      <c r="AH22" s="84"/>
    </row>
    <row r="23" spans="2:36" s="30" customFormat="1" ht="36" customHeight="1" x14ac:dyDescent="0.4">
      <c r="B23" s="271"/>
      <c r="C23" s="55" t="s">
        <v>14</v>
      </c>
      <c r="D23" s="283" t="s">
        <v>231</v>
      </c>
      <c r="E23" s="283"/>
      <c r="F23" s="283"/>
      <c r="G23" s="283"/>
      <c r="H23" s="283"/>
      <c r="I23" s="283"/>
      <c r="J23" s="283"/>
      <c r="K23" s="90" t="str">
        <f>IF(D23="","入力要","")</f>
        <v/>
      </c>
      <c r="L23" s="225" t="s">
        <v>12</v>
      </c>
      <c r="M23" s="36" t="s">
        <v>8</v>
      </c>
      <c r="N23" s="37"/>
      <c r="O23" s="37"/>
      <c r="P23" s="38"/>
      <c r="Q23" s="38"/>
      <c r="R23" s="39"/>
      <c r="S23" s="40"/>
      <c r="AH23" s="84"/>
    </row>
    <row r="24" spans="2:36" s="30" customFormat="1" ht="18" customHeight="1" x14ac:dyDescent="0.4">
      <c r="B24" s="272"/>
      <c r="C24" s="228" t="s">
        <v>47</v>
      </c>
      <c r="D24" s="9" t="s">
        <v>232</v>
      </c>
      <c r="E24" s="57" t="s">
        <v>50</v>
      </c>
      <c r="F24" s="10" t="s">
        <v>233</v>
      </c>
      <c r="G24" s="57" t="s">
        <v>50</v>
      </c>
      <c r="H24" s="10" t="s">
        <v>234</v>
      </c>
      <c r="I24" s="57"/>
      <c r="J24" s="58"/>
      <c r="K24" s="90"/>
      <c r="L24" s="225"/>
      <c r="M24" s="36" t="s">
        <v>8</v>
      </c>
      <c r="N24" s="37"/>
      <c r="O24" s="37"/>
      <c r="P24" s="38"/>
      <c r="Q24" s="38"/>
      <c r="R24" s="39"/>
      <c r="S24" s="40"/>
      <c r="AH24" s="84"/>
    </row>
    <row r="25" spans="2:36" s="30" customFormat="1" ht="18" customHeight="1" x14ac:dyDescent="0.4">
      <c r="B25" s="260" t="s">
        <v>83</v>
      </c>
      <c r="C25" s="61" t="s">
        <v>84</v>
      </c>
      <c r="D25" s="328">
        <v>3123456789</v>
      </c>
      <c r="E25" s="329"/>
      <c r="F25" s="329"/>
      <c r="G25" s="329"/>
      <c r="H25" s="329"/>
      <c r="I25" s="329"/>
      <c r="J25" s="330"/>
      <c r="K25" s="91"/>
      <c r="L25" s="225"/>
      <c r="M25" s="36" t="s">
        <v>96</v>
      </c>
      <c r="N25" s="37"/>
      <c r="O25" s="37"/>
      <c r="P25" s="38"/>
      <c r="Q25" s="38"/>
      <c r="R25" s="39"/>
      <c r="S25" s="40"/>
      <c r="AH25" s="84"/>
    </row>
    <row r="26" spans="2:36" s="30" customFormat="1" ht="18" customHeight="1" x14ac:dyDescent="0.4">
      <c r="B26" s="272"/>
      <c r="C26" s="228" t="s">
        <v>85</v>
      </c>
      <c r="D26" s="338"/>
      <c r="E26" s="339"/>
      <c r="F26" s="339"/>
      <c r="G26" s="339"/>
      <c r="H26" s="339"/>
      <c r="I26" s="339"/>
      <c r="J26" s="340"/>
      <c r="K26" s="92"/>
      <c r="L26" s="225"/>
      <c r="M26" s="36" t="s">
        <v>97</v>
      </c>
      <c r="N26" s="37"/>
      <c r="O26" s="37"/>
      <c r="P26" s="38"/>
      <c r="Q26" s="38"/>
      <c r="R26" s="39"/>
      <c r="S26" s="40"/>
      <c r="AH26" s="84"/>
    </row>
    <row r="27" spans="2:36" s="30" customFormat="1" ht="18" customHeight="1" x14ac:dyDescent="0.4">
      <c r="B27" s="284" t="s">
        <v>44</v>
      </c>
      <c r="C27" s="285"/>
      <c r="D27" s="335" t="s">
        <v>253</v>
      </c>
      <c r="E27" s="336"/>
      <c r="F27" s="336"/>
      <c r="G27" s="336"/>
      <c r="H27" s="336"/>
      <c r="I27" s="336"/>
      <c r="J27" s="337"/>
      <c r="K27" s="93"/>
      <c r="L27" s="225"/>
      <c r="M27" s="36" t="s">
        <v>98</v>
      </c>
      <c r="N27" s="37"/>
      <c r="O27" s="37"/>
      <c r="P27" s="38"/>
      <c r="Q27" s="38"/>
      <c r="R27" s="39"/>
      <c r="S27" s="40"/>
      <c r="AH27" s="84"/>
    </row>
    <row r="28" spans="2:36" s="30" customFormat="1" ht="18" customHeight="1" x14ac:dyDescent="0.4">
      <c r="B28" s="284" t="s">
        <v>1</v>
      </c>
      <c r="C28" s="285"/>
      <c r="D28" s="257" t="s">
        <v>235</v>
      </c>
      <c r="E28" s="258"/>
      <c r="F28" s="258"/>
      <c r="G28" s="258"/>
      <c r="H28" s="258"/>
      <c r="I28" s="258"/>
      <c r="J28" s="259"/>
      <c r="K28" s="88" t="str">
        <f>IF(D28="","入力要","")</f>
        <v/>
      </c>
      <c r="L28" s="225" t="s">
        <v>12</v>
      </c>
      <c r="M28" s="36" t="s">
        <v>86</v>
      </c>
      <c r="N28" s="37"/>
      <c r="O28" s="37"/>
      <c r="P28" s="38"/>
      <c r="Q28" s="38"/>
      <c r="R28" s="39"/>
      <c r="S28" s="40"/>
      <c r="AH28" s="84"/>
    </row>
    <row r="29" spans="2:36" s="30" customFormat="1" ht="18" customHeight="1" x14ac:dyDescent="0.4">
      <c r="B29" s="248" t="s">
        <v>15</v>
      </c>
      <c r="C29" s="249"/>
      <c r="D29" s="252" t="s">
        <v>236</v>
      </c>
      <c r="E29" s="253"/>
      <c r="F29" s="253"/>
      <c r="G29" s="253"/>
      <c r="H29" s="253"/>
      <c r="I29" s="253"/>
      <c r="J29" s="254"/>
      <c r="K29" s="88" t="str">
        <f>IF(D29="","入力要","")</f>
        <v/>
      </c>
      <c r="L29" s="225" t="s">
        <v>12</v>
      </c>
      <c r="M29" s="36" t="s">
        <v>82</v>
      </c>
      <c r="N29" s="37"/>
      <c r="O29" s="37"/>
      <c r="P29" s="38"/>
      <c r="Q29" s="38"/>
      <c r="R29" s="39"/>
      <c r="S29" s="40"/>
      <c r="AH29" s="84"/>
    </row>
    <row r="30" spans="2:36" s="30" customFormat="1" ht="18" customHeight="1" x14ac:dyDescent="0.4">
      <c r="B30" s="248" t="s">
        <v>202</v>
      </c>
      <c r="C30" s="55" t="s">
        <v>259</v>
      </c>
      <c r="D30" s="59"/>
      <c r="E30" s="243" t="s">
        <v>259</v>
      </c>
      <c r="F30" s="243"/>
      <c r="G30" s="243"/>
      <c r="H30" s="243"/>
      <c r="I30" s="243"/>
      <c r="J30" s="243"/>
      <c r="K30" s="230" t="str">
        <f>IF(SUM($AJ$30:$AJ$33)=0,"入力要","")</f>
        <v/>
      </c>
      <c r="L30" s="225" t="str">
        <f>IF(SUM($AJ$30:$AJ$33)=0,"〇","")</f>
        <v/>
      </c>
      <c r="M30" s="36" t="s">
        <v>264</v>
      </c>
      <c r="N30" s="37"/>
      <c r="O30" s="37"/>
      <c r="P30" s="38"/>
      <c r="Q30" s="38"/>
      <c r="R30" s="39"/>
      <c r="S30" s="40"/>
      <c r="AH30" s="81" t="b">
        <v>1</v>
      </c>
      <c r="AJ30" s="30">
        <f>IF(AH30=TRUE,1,0)</f>
        <v>1</v>
      </c>
    </row>
    <row r="31" spans="2:36" s="30" customFormat="1" ht="18" customHeight="1" x14ac:dyDescent="0.4">
      <c r="B31" s="250"/>
      <c r="C31" s="55" t="s">
        <v>203</v>
      </c>
      <c r="D31" s="60"/>
      <c r="E31" s="255" t="s">
        <v>237</v>
      </c>
      <c r="F31" s="255"/>
      <c r="G31" s="255"/>
      <c r="H31" s="255"/>
      <c r="I31" s="255"/>
      <c r="J31" s="255"/>
      <c r="K31" s="230" t="str">
        <f>IF(SUM($AJ$30:$AJ$33)=0,"入力要","")</f>
        <v/>
      </c>
      <c r="L31" s="225" t="str">
        <f>IF(SUM($AJ$30:$AJ$33)=0,"〇","")</f>
        <v/>
      </c>
      <c r="M31" s="36" t="s">
        <v>262</v>
      </c>
      <c r="N31" s="37"/>
      <c r="O31" s="37"/>
      <c r="P31" s="38"/>
      <c r="Q31" s="38"/>
      <c r="R31" s="39"/>
      <c r="S31" s="40"/>
      <c r="AH31" s="81" t="b">
        <v>0</v>
      </c>
      <c r="AI31" s="102" t="str">
        <f>IF(AH31=TRUE,E31,"")</f>
        <v/>
      </c>
      <c r="AJ31" s="30">
        <f t="shared" ref="AJ31:AJ33" si="0">IF(AH31=TRUE,1,0)</f>
        <v>0</v>
      </c>
    </row>
    <row r="32" spans="2:36" s="30" customFormat="1" ht="18" customHeight="1" x14ac:dyDescent="0.4">
      <c r="B32" s="250"/>
      <c r="C32" s="55" t="s">
        <v>88</v>
      </c>
      <c r="D32" s="60"/>
      <c r="E32" s="256" t="s">
        <v>88</v>
      </c>
      <c r="F32" s="256"/>
      <c r="G32" s="256"/>
      <c r="H32" s="256"/>
      <c r="I32" s="256"/>
      <c r="J32" s="256"/>
      <c r="K32" s="230" t="str">
        <f>IF(SUM($AJ$30:$AJ$33)=0,"入力要","")</f>
        <v/>
      </c>
      <c r="L32" s="225" t="str">
        <f>IF(SUM($AJ$30:$AJ$33)=0,"〇","")</f>
        <v/>
      </c>
      <c r="M32" s="36" t="s">
        <v>261</v>
      </c>
      <c r="N32" s="37"/>
      <c r="O32" s="37"/>
      <c r="P32" s="38"/>
      <c r="Q32" s="38"/>
      <c r="R32" s="39"/>
      <c r="S32" s="40"/>
      <c r="AH32" s="81" t="b">
        <v>0</v>
      </c>
      <c r="AI32" s="102" t="str">
        <f>IF(AH32=TRUE,E32,"")</f>
        <v/>
      </c>
      <c r="AJ32" s="30">
        <f t="shared" si="0"/>
        <v>0</v>
      </c>
    </row>
    <row r="33" spans="2:36" s="30" customFormat="1" ht="18" customHeight="1" x14ac:dyDescent="0.4">
      <c r="B33" s="251"/>
      <c r="C33" s="55" t="s">
        <v>204</v>
      </c>
      <c r="D33" s="60"/>
      <c r="E33" s="252"/>
      <c r="F33" s="253"/>
      <c r="G33" s="253"/>
      <c r="H33" s="253"/>
      <c r="I33" s="253"/>
      <c r="J33" s="254"/>
      <c r="K33" s="230" t="str">
        <f>IF(SUM($AJ$30:$AJ$33)=0,"入力要","")</f>
        <v/>
      </c>
      <c r="L33" s="225" t="str">
        <f>IF(SUM($AJ$30:$AJ$33)=0,"〇","")</f>
        <v/>
      </c>
      <c r="M33" s="36" t="s">
        <v>260</v>
      </c>
      <c r="N33" s="37"/>
      <c r="O33" s="37"/>
      <c r="P33" s="38"/>
      <c r="Q33" s="38"/>
      <c r="R33" s="39"/>
      <c r="S33" s="40"/>
      <c r="AH33" s="81" t="b">
        <v>0</v>
      </c>
      <c r="AI33" s="102" t="str">
        <f>IF(AH33=TRUE,E33,"")</f>
        <v/>
      </c>
      <c r="AJ33" s="30">
        <f t="shared" si="0"/>
        <v>0</v>
      </c>
    </row>
    <row r="34" spans="2:36" s="30" customFormat="1" ht="18" customHeight="1" x14ac:dyDescent="0.4">
      <c r="B34" s="244" t="s">
        <v>205</v>
      </c>
      <c r="C34" s="244"/>
      <c r="D34" s="245">
        <v>6000</v>
      </c>
      <c r="E34" s="246"/>
      <c r="F34" s="246"/>
      <c r="G34" s="246"/>
      <c r="H34" s="246"/>
      <c r="I34" s="246"/>
      <c r="J34" s="247"/>
      <c r="K34" s="88" t="str">
        <f>IF(D34="","入力要","")</f>
        <v/>
      </c>
      <c r="L34" s="225" t="s">
        <v>12</v>
      </c>
      <c r="M34" s="49" t="s">
        <v>82</v>
      </c>
      <c r="N34" s="37"/>
      <c r="O34" s="37"/>
      <c r="P34" s="38"/>
      <c r="Q34" s="38"/>
      <c r="R34" s="39"/>
      <c r="S34" s="40"/>
      <c r="AH34" s="85"/>
    </row>
    <row r="35" spans="2:36" s="30" customFormat="1" ht="18" customHeight="1" x14ac:dyDescent="0.4">
      <c r="B35" s="284" t="s">
        <v>193</v>
      </c>
      <c r="C35" s="285"/>
      <c r="D35" s="1">
        <v>2025</v>
      </c>
      <c r="E35" s="33" t="s">
        <v>0</v>
      </c>
      <c r="F35" s="2">
        <v>6</v>
      </c>
      <c r="G35" s="33" t="s">
        <v>53</v>
      </c>
      <c r="H35" s="2">
        <v>1</v>
      </c>
      <c r="I35" s="33" t="s">
        <v>52</v>
      </c>
      <c r="J35" s="34"/>
      <c r="K35" s="90" t="str">
        <f>IF(OR(D35="",F35="",H35=""),"入力要","")</f>
        <v/>
      </c>
      <c r="L35" s="225" t="s">
        <v>12</v>
      </c>
      <c r="M35" s="36" t="s">
        <v>100</v>
      </c>
      <c r="N35" s="37"/>
      <c r="O35" s="37"/>
      <c r="P35" s="38"/>
      <c r="Q35" s="38"/>
      <c r="R35" s="39"/>
      <c r="S35" s="40"/>
      <c r="T35" s="20"/>
      <c r="U35" s="20"/>
      <c r="V35" s="20"/>
      <c r="W35" s="20"/>
      <c r="X35" s="20"/>
      <c r="Y35" s="20"/>
      <c r="Z35" s="20"/>
      <c r="AA35" s="20"/>
      <c r="AB35" s="20"/>
      <c r="AC35" s="20"/>
      <c r="AD35" s="20"/>
      <c r="AE35" s="20"/>
      <c r="AF35" s="20"/>
      <c r="AG35" s="20"/>
      <c r="AH35" s="84"/>
    </row>
    <row r="36" spans="2:36" s="30" customFormat="1" ht="18" customHeight="1" x14ac:dyDescent="0.4">
      <c r="B36" s="263" t="s">
        <v>11</v>
      </c>
      <c r="C36" s="61" t="s">
        <v>59</v>
      </c>
      <c r="D36" s="5"/>
      <c r="E36" s="62" t="s">
        <v>0</v>
      </c>
      <c r="F36" s="6"/>
      <c r="G36" s="62" t="s">
        <v>53</v>
      </c>
      <c r="H36" s="6"/>
      <c r="I36" s="62" t="s">
        <v>52</v>
      </c>
      <c r="J36" s="63"/>
      <c r="K36" s="97"/>
      <c r="L36" s="324"/>
      <c r="M36" s="295" t="s">
        <v>101</v>
      </c>
      <c r="N36" s="296"/>
      <c r="O36" s="296"/>
      <c r="P36" s="296"/>
      <c r="Q36" s="296"/>
      <c r="R36" s="297"/>
      <c r="S36" s="40"/>
      <c r="AH36" s="84"/>
    </row>
    <row r="37" spans="2:36" s="30" customFormat="1" ht="18" customHeight="1" x14ac:dyDescent="0.4">
      <c r="B37" s="264"/>
      <c r="C37" s="228" t="s">
        <v>60</v>
      </c>
      <c r="D37" s="7"/>
      <c r="E37" s="64" t="s">
        <v>0</v>
      </c>
      <c r="F37" s="8"/>
      <c r="G37" s="64" t="s">
        <v>53</v>
      </c>
      <c r="H37" s="8"/>
      <c r="I37" s="64" t="s">
        <v>52</v>
      </c>
      <c r="J37" s="65"/>
      <c r="K37" s="98"/>
      <c r="L37" s="324"/>
      <c r="M37" s="298"/>
      <c r="N37" s="299"/>
      <c r="O37" s="299"/>
      <c r="P37" s="299"/>
      <c r="Q37" s="299"/>
      <c r="R37" s="300"/>
      <c r="S37" s="40"/>
      <c r="AH37" s="84"/>
    </row>
    <row r="38" spans="2:36" s="30" customFormat="1" ht="18" customHeight="1" x14ac:dyDescent="0.4">
      <c r="B38" s="244" t="s">
        <v>61</v>
      </c>
      <c r="C38" s="226" t="s">
        <v>62</v>
      </c>
      <c r="D38" s="265"/>
      <c r="E38" s="266"/>
      <c r="F38" s="266"/>
      <c r="G38" s="266"/>
      <c r="H38" s="266"/>
      <c r="I38" s="266"/>
      <c r="J38" s="267"/>
      <c r="K38" s="99"/>
      <c r="L38" s="225"/>
      <c r="M38" s="67" t="s">
        <v>89</v>
      </c>
      <c r="N38" s="37"/>
      <c r="O38" s="37"/>
      <c r="P38" s="38"/>
      <c r="Q38" s="38"/>
      <c r="R38" s="39"/>
      <c r="S38" s="40"/>
      <c r="AH38" s="84"/>
    </row>
    <row r="39" spans="2:36" s="30" customFormat="1" ht="18" customHeight="1" x14ac:dyDescent="0.4">
      <c r="B39" s="244"/>
      <c r="C39" s="55" t="s">
        <v>63</v>
      </c>
      <c r="D39" s="265" t="s">
        <v>238</v>
      </c>
      <c r="E39" s="266"/>
      <c r="F39" s="266"/>
      <c r="G39" s="266"/>
      <c r="H39" s="266"/>
      <c r="I39" s="266"/>
      <c r="J39" s="267"/>
      <c r="K39" s="100"/>
      <c r="L39" s="225"/>
      <c r="M39" s="67" t="s">
        <v>89</v>
      </c>
      <c r="N39" s="37"/>
      <c r="O39" s="37"/>
      <c r="P39" s="38"/>
      <c r="Q39" s="38"/>
      <c r="R39" s="39"/>
      <c r="S39" s="40"/>
      <c r="AH39" s="85"/>
    </row>
    <row r="40" spans="2:36" s="30" customFormat="1" ht="18" customHeight="1" x14ac:dyDescent="0.4">
      <c r="B40" s="244"/>
      <c r="C40" s="226" t="s">
        <v>64</v>
      </c>
      <c r="D40" s="286"/>
      <c r="E40" s="287"/>
      <c r="F40" s="287"/>
      <c r="G40" s="287"/>
      <c r="H40" s="287"/>
      <c r="I40" s="287"/>
      <c r="J40" s="288"/>
      <c r="K40" s="96"/>
      <c r="L40" s="225"/>
      <c r="M40" s="67" t="s">
        <v>90</v>
      </c>
      <c r="N40" s="37"/>
      <c r="O40" s="37"/>
      <c r="P40" s="38"/>
      <c r="Q40" s="38"/>
      <c r="R40" s="39"/>
      <c r="S40" s="40"/>
      <c r="AH40" s="85"/>
    </row>
    <row r="41" spans="2:36" s="30" customFormat="1" ht="18" customHeight="1" x14ac:dyDescent="0.4">
      <c r="B41" s="244" t="s">
        <v>10</v>
      </c>
      <c r="C41" s="244"/>
      <c r="D41" s="257" t="s">
        <v>239</v>
      </c>
      <c r="E41" s="258"/>
      <c r="F41" s="258"/>
      <c r="G41" s="258"/>
      <c r="H41" s="258"/>
      <c r="I41" s="258"/>
      <c r="J41" s="259"/>
      <c r="K41" s="88" t="str">
        <f>IF(D41="","入力要","")</f>
        <v/>
      </c>
      <c r="L41" s="225" t="s">
        <v>12</v>
      </c>
      <c r="M41" s="36" t="s">
        <v>91</v>
      </c>
      <c r="N41" s="37"/>
      <c r="O41" s="37"/>
      <c r="P41" s="38"/>
      <c r="Q41" s="38"/>
      <c r="R41" s="39"/>
      <c r="S41" s="40"/>
      <c r="T41" s="20"/>
      <c r="U41" s="20"/>
      <c r="V41" s="20"/>
      <c r="W41" s="20"/>
      <c r="X41" s="20"/>
      <c r="Y41" s="20"/>
      <c r="Z41" s="20"/>
      <c r="AA41" s="20"/>
      <c r="AB41" s="20"/>
      <c r="AC41" s="20"/>
      <c r="AD41" s="20"/>
      <c r="AE41" s="20"/>
      <c r="AF41" s="20"/>
      <c r="AG41" s="20"/>
      <c r="AH41" s="84"/>
    </row>
    <row r="42" spans="2:36" s="30" customFormat="1" ht="18" customHeight="1" x14ac:dyDescent="0.4">
      <c r="B42" s="260" t="s">
        <v>68</v>
      </c>
      <c r="C42" s="226" t="s">
        <v>69</v>
      </c>
      <c r="D42" s="257" t="s">
        <v>240</v>
      </c>
      <c r="E42" s="258"/>
      <c r="F42" s="258"/>
      <c r="G42" s="258"/>
      <c r="H42" s="258"/>
      <c r="I42" s="258"/>
      <c r="J42" s="259"/>
      <c r="K42" s="88" t="str">
        <f>IF(D42="","入力要","")</f>
        <v/>
      </c>
      <c r="L42" s="225" t="s">
        <v>12</v>
      </c>
      <c r="M42" s="36" t="s">
        <v>91</v>
      </c>
      <c r="N42" s="37"/>
      <c r="O42" s="37"/>
      <c r="P42" s="38"/>
      <c r="Q42" s="38"/>
      <c r="R42" s="39"/>
      <c r="S42" s="40"/>
      <c r="AH42" s="84"/>
    </row>
    <row r="43" spans="2:36" s="30" customFormat="1" ht="18" customHeight="1" x14ac:dyDescent="0.4">
      <c r="B43" s="261"/>
      <c r="C43" s="226" t="s">
        <v>13</v>
      </c>
      <c r="D43" s="3" t="s">
        <v>229</v>
      </c>
      <c r="E43" s="68" t="s">
        <v>24</v>
      </c>
      <c r="F43" s="4" t="s">
        <v>265</v>
      </c>
      <c r="G43" s="69"/>
      <c r="H43" s="69"/>
      <c r="I43" s="69"/>
      <c r="J43" s="70"/>
      <c r="K43" s="234" t="str">
        <f>IF(AND(D43="",L43="〇"),"入力要","")</f>
        <v/>
      </c>
      <c r="L43" s="231" t="str">
        <f>IF(D42="その他住所","〇","")</f>
        <v>〇</v>
      </c>
      <c r="M43" s="295" t="s">
        <v>111</v>
      </c>
      <c r="N43" s="296"/>
      <c r="O43" s="296"/>
      <c r="P43" s="296"/>
      <c r="Q43" s="296"/>
      <c r="R43" s="297"/>
      <c r="S43" s="40"/>
      <c r="AH43" s="84"/>
    </row>
    <row r="44" spans="2:36" s="30" customFormat="1" ht="18" customHeight="1" x14ac:dyDescent="0.4">
      <c r="B44" s="261"/>
      <c r="C44" s="55" t="s">
        <v>14</v>
      </c>
      <c r="D44" s="513" t="s">
        <v>266</v>
      </c>
      <c r="E44" s="514"/>
      <c r="F44" s="514"/>
      <c r="G44" s="514"/>
      <c r="H44" s="514"/>
      <c r="I44" s="514"/>
      <c r="J44" s="515"/>
      <c r="K44" s="235" t="str">
        <f>IF(AND(D44="",L44="〇"),"入力要","")</f>
        <v/>
      </c>
      <c r="L44" s="233" t="str">
        <f>IF(D42="その他住所","〇","")</f>
        <v>〇</v>
      </c>
      <c r="M44" s="325"/>
      <c r="N44" s="326"/>
      <c r="O44" s="326"/>
      <c r="P44" s="326"/>
      <c r="Q44" s="326"/>
      <c r="R44" s="327"/>
      <c r="S44" s="40"/>
      <c r="AH44" s="84"/>
    </row>
    <row r="45" spans="2:36" s="30" customFormat="1" ht="18" customHeight="1" x14ac:dyDescent="0.4">
      <c r="B45" s="262"/>
      <c r="C45" s="226" t="s">
        <v>47</v>
      </c>
      <c r="D45" s="3" t="s">
        <v>241</v>
      </c>
      <c r="E45" s="42" t="s">
        <v>50</v>
      </c>
      <c r="F45" s="4" t="s">
        <v>242</v>
      </c>
      <c r="G45" s="42" t="s">
        <v>50</v>
      </c>
      <c r="H45" s="4" t="s">
        <v>243</v>
      </c>
      <c r="I45" s="42"/>
      <c r="J45" s="43"/>
      <c r="K45" s="90"/>
      <c r="L45" s="232"/>
      <c r="M45" s="298"/>
      <c r="N45" s="299"/>
      <c r="O45" s="299"/>
      <c r="P45" s="299"/>
      <c r="Q45" s="299"/>
      <c r="R45" s="300"/>
      <c r="S45" s="40"/>
      <c r="AH45" s="84"/>
    </row>
    <row r="46" spans="2:36" s="30" customFormat="1" ht="18" customHeight="1" x14ac:dyDescent="0.4">
      <c r="B46" s="260" t="s">
        <v>70</v>
      </c>
      <c r="C46" s="226" t="s">
        <v>71</v>
      </c>
      <c r="D46" s="257" t="s">
        <v>244</v>
      </c>
      <c r="E46" s="258"/>
      <c r="F46" s="258"/>
      <c r="G46" s="258"/>
      <c r="H46" s="258"/>
      <c r="I46" s="258"/>
      <c r="J46" s="259"/>
      <c r="K46" s="88" t="str">
        <f>IF(D46="","入力要","")</f>
        <v/>
      </c>
      <c r="L46" s="225" t="s">
        <v>12</v>
      </c>
      <c r="M46" s="36" t="s">
        <v>92</v>
      </c>
      <c r="N46" s="37"/>
      <c r="O46" s="37"/>
      <c r="P46" s="38"/>
      <c r="Q46" s="38"/>
      <c r="R46" s="39"/>
      <c r="S46" s="40"/>
      <c r="AH46" s="84"/>
    </row>
    <row r="47" spans="2:36" s="30" customFormat="1" ht="18" customHeight="1" x14ac:dyDescent="0.4">
      <c r="B47" s="261"/>
      <c r="C47" s="226" t="s">
        <v>72</v>
      </c>
      <c r="D47" s="257" t="s">
        <v>245</v>
      </c>
      <c r="E47" s="258"/>
      <c r="F47" s="258"/>
      <c r="G47" s="258"/>
      <c r="H47" s="258"/>
      <c r="I47" s="258"/>
      <c r="J47" s="259"/>
      <c r="K47" s="88" t="str">
        <f>IF(D47="","入力要","")</f>
        <v/>
      </c>
      <c r="L47" s="225" t="s">
        <v>12</v>
      </c>
      <c r="M47" s="36" t="s">
        <v>92</v>
      </c>
      <c r="N47" s="37"/>
      <c r="O47" s="37"/>
      <c r="P47" s="38"/>
      <c r="Q47" s="38"/>
      <c r="R47" s="39"/>
      <c r="S47" s="40"/>
      <c r="AH47" s="84"/>
    </row>
    <row r="48" spans="2:36" s="30" customFormat="1" ht="18" customHeight="1" x14ac:dyDescent="0.4">
      <c r="B48" s="261"/>
      <c r="C48" s="55" t="s">
        <v>47</v>
      </c>
      <c r="D48" s="3" t="s">
        <v>246</v>
      </c>
      <c r="E48" s="42" t="s">
        <v>50</v>
      </c>
      <c r="F48" s="4" t="s">
        <v>247</v>
      </c>
      <c r="G48" s="42" t="s">
        <v>50</v>
      </c>
      <c r="H48" s="4" t="s">
        <v>242</v>
      </c>
      <c r="I48" s="42"/>
      <c r="J48" s="43"/>
      <c r="K48" s="90" t="str">
        <f>IF(OR(D48="",F48="",H48=""),"入力要","")</f>
        <v/>
      </c>
      <c r="L48" s="225" t="s">
        <v>12</v>
      </c>
      <c r="M48" s="36" t="s">
        <v>92</v>
      </c>
      <c r="N48" s="37"/>
      <c r="O48" s="37"/>
      <c r="P48" s="38"/>
      <c r="Q48" s="38"/>
      <c r="R48" s="39"/>
      <c r="S48" s="40"/>
      <c r="AH48" s="84"/>
    </row>
    <row r="49" spans="1:35" s="30" customFormat="1" ht="18" customHeight="1" x14ac:dyDescent="0.4">
      <c r="B49" s="262"/>
      <c r="C49" s="226" t="s">
        <v>48</v>
      </c>
      <c r="D49" s="516" t="s">
        <v>248</v>
      </c>
      <c r="E49" s="516"/>
      <c r="F49" s="516"/>
      <c r="G49" s="516"/>
      <c r="H49" s="516"/>
      <c r="I49" s="516"/>
      <c r="J49" s="516"/>
      <c r="K49" s="88" t="str">
        <f>IF(D49="","入力要","")</f>
        <v/>
      </c>
      <c r="L49" s="225" t="s">
        <v>12</v>
      </c>
      <c r="M49" s="36" t="s">
        <v>92</v>
      </c>
      <c r="N49" s="37"/>
      <c r="O49" s="37"/>
      <c r="P49" s="38"/>
      <c r="Q49" s="38"/>
      <c r="R49" s="39"/>
      <c r="S49" s="40"/>
      <c r="AH49" s="84"/>
    </row>
    <row r="50" spans="1:35" s="30" customFormat="1" ht="18" customHeight="1" x14ac:dyDescent="0.4">
      <c r="B50" s="263" t="s">
        <v>74</v>
      </c>
      <c r="C50" s="302"/>
      <c r="D50" s="71"/>
      <c r="E50" s="243" t="s">
        <v>75</v>
      </c>
      <c r="F50" s="243"/>
      <c r="G50" s="243"/>
      <c r="H50" s="243"/>
      <c r="I50" s="243"/>
      <c r="J50" s="243"/>
      <c r="K50" s="94"/>
      <c r="L50" s="225"/>
      <c r="M50" s="36" t="s">
        <v>81</v>
      </c>
      <c r="N50" s="37"/>
      <c r="O50" s="37"/>
      <c r="P50" s="38"/>
      <c r="Q50" s="38"/>
      <c r="R50" s="39"/>
      <c r="S50" s="40"/>
      <c r="AH50" s="81" t="b">
        <v>0</v>
      </c>
    </row>
    <row r="51" spans="1:35" s="30" customFormat="1" ht="18" customHeight="1" x14ac:dyDescent="0.4">
      <c r="B51" s="303"/>
      <c r="C51" s="304"/>
      <c r="D51" s="72"/>
      <c r="E51" s="255" t="s">
        <v>249</v>
      </c>
      <c r="F51" s="255"/>
      <c r="G51" s="255"/>
      <c r="H51" s="255"/>
      <c r="I51" s="255"/>
      <c r="J51" s="255"/>
      <c r="K51" s="95"/>
      <c r="L51" s="225"/>
      <c r="M51" s="36" t="s">
        <v>94</v>
      </c>
      <c r="N51" s="37"/>
      <c r="O51" s="37"/>
      <c r="P51" s="38"/>
      <c r="Q51" s="38"/>
      <c r="R51" s="39"/>
      <c r="S51" s="40"/>
      <c r="AH51" s="81" t="b">
        <v>1</v>
      </c>
      <c r="AI51" s="102" t="str">
        <f>IF(AH51=TRUE,E51,"")</f>
        <v>新設時の引渡しに伴う電気料金の分割請求依頼書</v>
      </c>
    </row>
    <row r="52" spans="1:35" s="30" customFormat="1" ht="18" customHeight="1" x14ac:dyDescent="0.4">
      <c r="B52" s="264"/>
      <c r="C52" s="305"/>
      <c r="D52" s="72"/>
      <c r="E52" s="255"/>
      <c r="F52" s="255"/>
      <c r="G52" s="255"/>
      <c r="H52" s="255"/>
      <c r="I52" s="255"/>
      <c r="J52" s="255"/>
      <c r="K52" s="95"/>
      <c r="L52" s="225"/>
      <c r="M52" s="36" t="s">
        <v>94</v>
      </c>
      <c r="N52" s="37"/>
      <c r="O52" s="37"/>
      <c r="P52" s="38"/>
      <c r="Q52" s="38"/>
      <c r="R52" s="39"/>
      <c r="S52" s="40"/>
      <c r="AH52" s="81" t="b">
        <v>0</v>
      </c>
      <c r="AI52" s="102" t="str">
        <f>IF(AH52=TRUE,E52,"")</f>
        <v/>
      </c>
    </row>
    <row r="53" spans="1:35" x14ac:dyDescent="0.4">
      <c r="O53" s="12"/>
      <c r="P53" s="13"/>
    </row>
    <row r="54" spans="1:35" ht="31.5" customHeight="1" x14ac:dyDescent="0.4">
      <c r="D54" s="269" t="str">
        <f>IF(OR(K13="入力要",K14="入力要",K15="入力要",K16="入力要",K17="入力要",K18="入力要",K19="入力要",K21="入力要",K22="入力要",K23="入力要",K28="入力要",K29="入力要",K34="入力要",K35="入力要",K30="入力要",K31="入力要",K32="入力要",K33="入力要",K41="入力要",K42="入力要",K43="入力要",K44="入力要",K48="入力要",K46="入力要",K47="入力要",K49="入力要"),"未入力の項目があります。確認してください。","")</f>
        <v/>
      </c>
      <c r="E54" s="269"/>
      <c r="F54" s="269"/>
      <c r="G54" s="269"/>
      <c r="H54" s="269"/>
      <c r="I54" s="269"/>
      <c r="J54" s="269"/>
      <c r="K54" s="86"/>
      <c r="L54" s="86"/>
      <c r="O54" s="12"/>
      <c r="P54" s="13"/>
    </row>
    <row r="55" spans="1:35" ht="20.100000000000001" customHeight="1" x14ac:dyDescent="0.4">
      <c r="D55" s="227"/>
      <c r="E55" s="227"/>
      <c r="F55" s="227"/>
      <c r="G55" s="227"/>
      <c r="H55" s="227"/>
      <c r="I55" s="227"/>
      <c r="J55" s="227"/>
      <c r="K55" s="86"/>
      <c r="L55" s="86"/>
      <c r="O55" s="12"/>
      <c r="P55" s="13"/>
    </row>
    <row r="56" spans="1:35" ht="20.100000000000001" customHeight="1" thickBot="1" x14ac:dyDescent="0.45">
      <c r="A56" s="73"/>
      <c r="B56" s="73"/>
      <c r="C56" s="73"/>
      <c r="D56" s="73"/>
      <c r="E56" s="73"/>
      <c r="F56" s="73"/>
      <c r="G56" s="73"/>
      <c r="H56" s="73"/>
      <c r="I56" s="73"/>
      <c r="J56" s="73"/>
      <c r="K56" s="74"/>
      <c r="L56" s="74"/>
      <c r="M56" s="74"/>
      <c r="N56" s="74"/>
      <c r="O56" s="74"/>
      <c r="P56" s="74"/>
      <c r="Q56" s="73"/>
      <c r="R56" s="73"/>
      <c r="S56" s="73"/>
      <c r="T56" s="14"/>
    </row>
    <row r="57" spans="1:35" s="75" customFormat="1" ht="32.25" customHeight="1" x14ac:dyDescent="0.4">
      <c r="B57" s="21" t="s">
        <v>104</v>
      </c>
      <c r="C57" s="20"/>
      <c r="D57" s="152"/>
      <c r="E57" s="152"/>
      <c r="F57" s="152"/>
      <c r="G57" s="152"/>
      <c r="H57" s="152"/>
      <c r="I57" s="152"/>
      <c r="J57" s="152"/>
      <c r="K57" s="27"/>
      <c r="L57" s="27"/>
      <c r="M57" s="27"/>
      <c r="N57" s="27"/>
      <c r="O57" s="27"/>
      <c r="P57" s="76"/>
      <c r="Q57" s="76"/>
      <c r="R57" s="76"/>
      <c r="AH57" s="83"/>
    </row>
    <row r="58" spans="1:35" s="75" customFormat="1" ht="15" customHeight="1" x14ac:dyDescent="0.4">
      <c r="B58" s="153" t="s">
        <v>195</v>
      </c>
      <c r="C58" s="163"/>
      <c r="D58" s="152"/>
      <c r="E58" s="152"/>
      <c r="F58" s="152"/>
      <c r="G58" s="152"/>
      <c r="H58" s="152"/>
      <c r="I58" s="152"/>
      <c r="J58" s="152"/>
      <c r="K58" s="27"/>
      <c r="L58" s="27"/>
      <c r="M58" s="27"/>
      <c r="N58" s="27"/>
      <c r="O58" s="27"/>
      <c r="P58" s="76"/>
      <c r="Q58" s="76"/>
      <c r="R58" s="76"/>
      <c r="AH58" s="83"/>
    </row>
    <row r="59" spans="1:35" s="75" customFormat="1" ht="12" customHeight="1" x14ac:dyDescent="0.4">
      <c r="B59" s="21"/>
      <c r="C59" s="20"/>
      <c r="D59" s="25"/>
      <c r="E59" s="25"/>
      <c r="F59" s="25"/>
      <c r="G59" s="25"/>
      <c r="H59" s="25"/>
      <c r="I59" s="25"/>
      <c r="J59" s="25"/>
      <c r="K59" s="27"/>
      <c r="L59" s="27"/>
      <c r="M59" s="27"/>
      <c r="N59" s="27"/>
      <c r="O59" s="27"/>
      <c r="P59" s="76"/>
      <c r="Q59" s="76"/>
      <c r="R59" s="76"/>
      <c r="AH59" s="83"/>
    </row>
    <row r="60" spans="1:35" s="77" customFormat="1" x14ac:dyDescent="0.4">
      <c r="B60" s="301" t="s">
        <v>103</v>
      </c>
      <c r="C60" s="301"/>
      <c r="D60" s="154"/>
      <c r="E60" s="62" t="s">
        <v>0</v>
      </c>
      <c r="F60" s="155"/>
      <c r="G60" s="62" t="s">
        <v>53</v>
      </c>
      <c r="H60" s="155"/>
      <c r="I60" s="156" t="s">
        <v>52</v>
      </c>
      <c r="J60" s="224" t="s">
        <v>106</v>
      </c>
      <c r="K60" s="158"/>
      <c r="L60" s="158"/>
      <c r="M60" s="158"/>
      <c r="N60" s="158"/>
      <c r="O60" s="158"/>
      <c r="AH60" s="101" t="str">
        <f>IF(OR(D60="",F60="",H60=""),"✕","○")</f>
        <v>✕</v>
      </c>
    </row>
    <row r="61" spans="1:35" s="77" customFormat="1" x14ac:dyDescent="0.4">
      <c r="B61" s="301" t="s">
        <v>196</v>
      </c>
      <c r="C61" s="301"/>
      <c r="D61" s="312"/>
      <c r="E61" s="313"/>
      <c r="F61" s="313"/>
      <c r="G61" s="313"/>
      <c r="H61" s="313"/>
      <c r="I61" s="314"/>
      <c r="J61" s="159" t="s">
        <v>197</v>
      </c>
      <c r="K61" s="160"/>
      <c r="L61" s="160"/>
      <c r="M61" s="160"/>
      <c r="N61" s="160"/>
      <c r="O61" s="160"/>
      <c r="P61" s="169"/>
      <c r="AH61" s="84"/>
    </row>
    <row r="62" spans="1:35" s="77" customFormat="1" ht="14.25" customHeight="1" x14ac:dyDescent="0.4">
      <c r="B62" s="517" t="s">
        <v>217</v>
      </c>
      <c r="C62" s="518"/>
      <c r="D62" s="161" t="s">
        <v>105</v>
      </c>
      <c r="E62" s="519" t="s">
        <v>114</v>
      </c>
      <c r="F62" s="520"/>
      <c r="G62" s="521" t="s">
        <v>215</v>
      </c>
      <c r="H62" s="522"/>
      <c r="I62" s="523"/>
      <c r="J62" s="524" t="s">
        <v>201</v>
      </c>
      <c r="K62" s="525"/>
      <c r="L62" s="525"/>
      <c r="M62" s="525"/>
      <c r="N62" s="525"/>
      <c r="O62" s="525"/>
      <c r="P62" s="525"/>
      <c r="Q62" s="78"/>
      <c r="R62" s="78"/>
      <c r="AH62" s="84"/>
    </row>
    <row r="63" spans="1:35" s="77" customFormat="1" ht="14.25" customHeight="1" x14ac:dyDescent="0.4">
      <c r="B63" s="310"/>
      <c r="C63" s="311"/>
      <c r="D63" s="162"/>
      <c r="E63" s="528"/>
      <c r="F63" s="529"/>
      <c r="G63" s="530" t="str">
        <f>IF(OR(D60="",F60="",H60="",D63="",E63=""),"",D63&amp;RIGHT(D60,1)&amp;RIGHT("0"&amp;F60,2)&amp;RIGHT("0"&amp;H60,2)&amp;RIGHT("00"&amp;E63,3))</f>
        <v/>
      </c>
      <c r="H63" s="531"/>
      <c r="I63" s="532"/>
      <c r="J63" s="526"/>
      <c r="K63" s="527"/>
      <c r="L63" s="527"/>
      <c r="M63" s="527"/>
      <c r="N63" s="527"/>
      <c r="O63" s="527"/>
      <c r="P63" s="527"/>
      <c r="Q63" s="78"/>
      <c r="R63" s="78"/>
      <c r="AH63" s="84"/>
    </row>
    <row r="64" spans="1:35" s="77" customFormat="1" ht="21.75" customHeight="1" x14ac:dyDescent="0.4">
      <c r="B64" s="30"/>
      <c r="C64" s="30"/>
      <c r="D64" s="30"/>
      <c r="E64" s="30"/>
      <c r="F64" s="30"/>
      <c r="G64" s="30"/>
      <c r="H64" s="30"/>
      <c r="I64" s="30"/>
      <c r="J64" s="30"/>
      <c r="K64" s="31"/>
      <c r="L64" s="31"/>
      <c r="M64" s="31"/>
      <c r="N64" s="31"/>
      <c r="O64" s="31"/>
      <c r="P64" s="79"/>
      <c r="AH64" s="84"/>
    </row>
    <row r="65" spans="2:16" ht="28.5" customHeight="1" x14ac:dyDescent="0.4">
      <c r="B65" s="289" t="s">
        <v>115</v>
      </c>
      <c r="C65" s="290"/>
      <c r="D65" s="291"/>
      <c r="E65" s="292"/>
      <c r="F65" s="293" t="s">
        <v>116</v>
      </c>
      <c r="G65" s="294"/>
      <c r="H65" s="294"/>
      <c r="I65" s="294"/>
      <c r="J65" s="294"/>
      <c r="K65" s="294"/>
      <c r="L65" s="294"/>
      <c r="M65" s="294"/>
      <c r="N65" s="294"/>
      <c r="O65" s="294"/>
      <c r="P65" s="13"/>
    </row>
    <row r="66" spans="2:16" x14ac:dyDescent="0.4">
      <c r="O66" s="12"/>
      <c r="P66" s="13"/>
    </row>
    <row r="67" spans="2:16" x14ac:dyDescent="0.4">
      <c r="O67" s="12"/>
      <c r="P67" s="13"/>
    </row>
    <row r="68" spans="2:16" x14ac:dyDescent="0.4">
      <c r="O68" s="12"/>
      <c r="P68" s="13"/>
    </row>
    <row r="69" spans="2:16" x14ac:dyDescent="0.4">
      <c r="O69" s="12"/>
      <c r="P69" s="13"/>
    </row>
    <row r="70" spans="2:16" x14ac:dyDescent="0.4">
      <c r="O70" s="12"/>
      <c r="P70" s="13"/>
    </row>
    <row r="71" spans="2:16" x14ac:dyDescent="0.4">
      <c r="O71" s="12"/>
      <c r="P71" s="13"/>
    </row>
    <row r="72" spans="2:16" x14ac:dyDescent="0.4">
      <c r="O72" s="12"/>
      <c r="P72" s="13"/>
    </row>
    <row r="73" spans="2:16" x14ac:dyDescent="0.4">
      <c r="O73" s="12"/>
      <c r="P73" s="13"/>
    </row>
    <row r="74" spans="2:16" x14ac:dyDescent="0.4">
      <c r="O74" s="12"/>
      <c r="P74" s="13"/>
    </row>
    <row r="75" spans="2:16" x14ac:dyDescent="0.4">
      <c r="O75" s="12"/>
      <c r="P75" s="13"/>
    </row>
    <row r="76" spans="2:16" x14ac:dyDescent="0.4">
      <c r="O76" s="12"/>
      <c r="P76" s="13"/>
    </row>
    <row r="77" spans="2:16" x14ac:dyDescent="0.4">
      <c r="O77" s="12"/>
      <c r="P77" s="13"/>
    </row>
    <row r="78" spans="2:16" x14ac:dyDescent="0.4">
      <c r="O78" s="12"/>
      <c r="P78" s="13"/>
    </row>
    <row r="79" spans="2:16" x14ac:dyDescent="0.4">
      <c r="O79" s="12"/>
      <c r="P79" s="13"/>
    </row>
    <row r="80" spans="2:16" x14ac:dyDescent="0.4">
      <c r="O80" s="12"/>
      <c r="P80" s="13"/>
    </row>
    <row r="81" spans="15:16" x14ac:dyDescent="0.4">
      <c r="O81" s="12"/>
      <c r="P81" s="13"/>
    </row>
    <row r="82" spans="15:16" x14ac:dyDescent="0.4">
      <c r="O82" s="12"/>
      <c r="P82" s="13"/>
    </row>
    <row r="83" spans="15:16" x14ac:dyDescent="0.4">
      <c r="O83" s="12"/>
      <c r="P83" s="13"/>
    </row>
    <row r="84" spans="15:16" x14ac:dyDescent="0.4">
      <c r="O84" s="12"/>
      <c r="P84" s="13"/>
    </row>
    <row r="85" spans="15:16" x14ac:dyDescent="0.4">
      <c r="O85" s="12"/>
      <c r="P85" s="13"/>
    </row>
    <row r="86" spans="15:16" x14ac:dyDescent="0.4">
      <c r="O86" s="12"/>
      <c r="P86" s="13"/>
    </row>
    <row r="87" spans="15:16" x14ac:dyDescent="0.4">
      <c r="O87" s="12"/>
      <c r="P87" s="13"/>
    </row>
  </sheetData>
  <sheetProtection algorithmName="SHA-512" hashValue="lxSFp6tJKQNOgghFuZdLe6xH12b+h33GhRnTJpYaph0zmFmSQ12sdwqJV2i8iJUO5ZEI1TTbK1B8dSGx3L3Nwg==" saltValue="IS6hD7EUvdOV0nmg0XhpxA==" spinCount="100000" sheet="1" objects="1" scenarios="1"/>
  <mergeCells count="73">
    <mergeCell ref="B65:C65"/>
    <mergeCell ref="D65:E65"/>
    <mergeCell ref="F65:O65"/>
    <mergeCell ref="B61:C61"/>
    <mergeCell ref="D61:I61"/>
    <mergeCell ref="B62:C63"/>
    <mergeCell ref="E62:F62"/>
    <mergeCell ref="G62:I62"/>
    <mergeCell ref="J62:P63"/>
    <mergeCell ref="E63:F63"/>
    <mergeCell ref="G63:I63"/>
    <mergeCell ref="B60:C60"/>
    <mergeCell ref="B42:B45"/>
    <mergeCell ref="D42:J42"/>
    <mergeCell ref="M43:R45"/>
    <mergeCell ref="D44:J44"/>
    <mergeCell ref="B46:B49"/>
    <mergeCell ref="D46:J46"/>
    <mergeCell ref="D47:J47"/>
    <mergeCell ref="D49:J49"/>
    <mergeCell ref="B50:C52"/>
    <mergeCell ref="E50:J50"/>
    <mergeCell ref="E51:J51"/>
    <mergeCell ref="E52:J52"/>
    <mergeCell ref="D54:J54"/>
    <mergeCell ref="B38:B40"/>
    <mergeCell ref="D38:J38"/>
    <mergeCell ref="D39:J39"/>
    <mergeCell ref="D40:J40"/>
    <mergeCell ref="B41:C41"/>
    <mergeCell ref="D41:J41"/>
    <mergeCell ref="M36:R37"/>
    <mergeCell ref="B28:C28"/>
    <mergeCell ref="D28:J28"/>
    <mergeCell ref="B29:C29"/>
    <mergeCell ref="D29:J29"/>
    <mergeCell ref="B30:B33"/>
    <mergeCell ref="E30:J30"/>
    <mergeCell ref="E31:J31"/>
    <mergeCell ref="E32:J32"/>
    <mergeCell ref="E33:J33"/>
    <mergeCell ref="B34:C34"/>
    <mergeCell ref="D34:J34"/>
    <mergeCell ref="B35:C35"/>
    <mergeCell ref="B36:B37"/>
    <mergeCell ref="L36:L37"/>
    <mergeCell ref="B27:C27"/>
    <mergeCell ref="D27:J27"/>
    <mergeCell ref="B16:C16"/>
    <mergeCell ref="D16:J16"/>
    <mergeCell ref="B17:B19"/>
    <mergeCell ref="D17:J17"/>
    <mergeCell ref="D19:J19"/>
    <mergeCell ref="B21:C21"/>
    <mergeCell ref="D21:J21"/>
    <mergeCell ref="B22:B24"/>
    <mergeCell ref="D23:J23"/>
    <mergeCell ref="B25:B26"/>
    <mergeCell ref="D25:J25"/>
    <mergeCell ref="D26:J26"/>
    <mergeCell ref="B15:C15"/>
    <mergeCell ref="D15:J15"/>
    <mergeCell ref="AH1:AH2"/>
    <mergeCell ref="B3:K3"/>
    <mergeCell ref="L3:N4"/>
    <mergeCell ref="B4:K4"/>
    <mergeCell ref="D8:J8"/>
    <mergeCell ref="H10:I10"/>
    <mergeCell ref="K12:L12"/>
    <mergeCell ref="M12:R12"/>
    <mergeCell ref="B13:C13"/>
    <mergeCell ref="B14:C14"/>
    <mergeCell ref="D14:J14"/>
  </mergeCells>
  <phoneticPr fontId="1"/>
  <conditionalFormatting sqref="B12:R29 K30:K33 B34:R52">
    <cfRule type="expression" dxfId="12" priority="9">
      <formula>$AH$3=FALSE</formula>
    </cfRule>
    <cfRule type="expression" dxfId="11" priority="13">
      <formula>$AH$3=FALSE</formula>
    </cfRule>
  </conditionalFormatting>
  <conditionalFormatting sqref="D8">
    <cfRule type="expression" dxfId="10" priority="12">
      <formula>$D$8="未入力の項目があります。確認してください。"</formula>
    </cfRule>
  </conditionalFormatting>
  <conditionalFormatting sqref="K12:L29 K30:K33 K34:L52">
    <cfRule type="expression" dxfId="9" priority="11">
      <formula>$AH$3=TRUE</formula>
    </cfRule>
  </conditionalFormatting>
  <conditionalFormatting sqref="D8">
    <cfRule type="expression" dxfId="8" priority="10">
      <formula>$AH$3=FALSE</formula>
    </cfRule>
  </conditionalFormatting>
  <conditionalFormatting sqref="D54">
    <cfRule type="expression" dxfId="7" priority="8">
      <formula>$D$8="未入力の項目があります。確認してください。"</formula>
    </cfRule>
  </conditionalFormatting>
  <conditionalFormatting sqref="D54">
    <cfRule type="expression" dxfId="6" priority="7">
      <formula>$AH$3=FALSE</formula>
    </cfRule>
  </conditionalFormatting>
  <conditionalFormatting sqref="B60:R61 B64:R65 B62:J62 B63:I63 Q62:R63">
    <cfRule type="expression" dxfId="5" priority="6">
      <formula>NOT($C$58="eigyo")</formula>
    </cfRule>
  </conditionalFormatting>
  <conditionalFormatting sqref="B30:J33 M30:R33">
    <cfRule type="expression" dxfId="4" priority="4">
      <formula>$AH$3=FALSE</formula>
    </cfRule>
    <cfRule type="expression" dxfId="3" priority="5">
      <formula>$AH$3=FALSE</formula>
    </cfRule>
  </conditionalFormatting>
  <conditionalFormatting sqref="L30:L33">
    <cfRule type="expression" dxfId="2" priority="1">
      <formula>$AH$3=FALSE</formula>
    </cfRule>
    <cfRule type="expression" dxfId="1" priority="3">
      <formula>$AH$3=FALSE</formula>
    </cfRule>
  </conditionalFormatting>
  <conditionalFormatting sqref="L30:L33">
    <cfRule type="expression" dxfId="0" priority="2">
      <formula>$AH$3=TRUE</formula>
    </cfRule>
  </conditionalFormatting>
  <dataValidations count="17">
    <dataValidation type="list" allowBlank="1" showInputMessage="1" sqref="E31:J31" xr:uid="{4FFC7E01-0CA8-439B-AC81-20E4340106F8}">
      <formula1>"予備線,予備電源,　,"</formula1>
    </dataValidation>
    <dataValidation type="textLength" operator="equal" allowBlank="1" showInputMessage="1" showErrorMessage="1" errorTitle="入力桁数エラー" error="22桁の供給地点特定番号を、ハイフンなしで入力してください。" sqref="D27:J27" xr:uid="{3F45B9F3-9F19-417B-BA9E-F987F991459A}">
      <formula1>22</formula1>
    </dataValidation>
    <dataValidation type="textLength" operator="equal" allowBlank="1" showInputMessage="1" showErrorMessage="1" errorTitle="入力桁数エラー" error="13桁のお客さま番号を、ハイフンなしで入力してください。" sqref="D26:J26" xr:uid="{53D22C6E-40A7-4F32-94A4-A6666B635539}">
      <formula1>13</formula1>
    </dataValidation>
    <dataValidation type="textLength" operator="equal" allowBlank="1" showInputMessage="1" showErrorMessage="1" errorTitle="入力桁数エラー" error="10桁の契約番号を、ハイフンなしで入力してください。" sqref="D25:J25" xr:uid="{95479961-3688-4695-B239-2818125CB67D}">
      <formula1>10</formula1>
    </dataValidation>
    <dataValidation type="list" allowBlank="1" showInputMessage="1" showErrorMessage="1" sqref="D61:I61" xr:uid="{8C876184-9AA4-450C-B089-F4B7D0523017}">
      <formula1>"済"</formula1>
    </dataValidation>
    <dataValidation type="list" allowBlank="1" showInputMessage="1" showErrorMessage="1" errorTitle="入力エラー" error="プルダウンから選択してください。" sqref="D65:E65" xr:uid="{D2F8F746-EF28-450A-8A02-58C1C7681F46}">
      <formula1>"承諾解除,"</formula1>
    </dataValidation>
    <dataValidation type="textLength" operator="equal" allowBlank="1" showInputMessage="1" showErrorMessage="1" errorTitle="入力桁数エラー" error="西暦は４桁で入力してください。" sqref="D60" xr:uid="{B7A68872-DC57-4A7C-A645-BE7580F4AF97}">
      <formula1>4</formula1>
    </dataValidation>
    <dataValidation type="list" operator="equal" allowBlank="1" showInputMessage="1" showErrorMessage="1" error="プルダウンから選択してください。" sqref="D63" xr:uid="{719F1252-1EB6-4F7A-AFA3-22B56E9A7F68}">
      <formula1>"T,K,E,S"</formula1>
    </dataValidation>
    <dataValidation type="list" allowBlank="1" showInputMessage="1" sqref="D34:J34" xr:uid="{6A8044C2-2AFA-4104-8488-B07739C697EC}">
      <formula1>"6000,20000,60000,　"</formula1>
    </dataValidation>
    <dataValidation type="list" allowBlank="1" showInputMessage="1" sqref="D29:J29" xr:uid="{AD497E95-90AE-45A2-BECC-70338499EA2C}">
      <formula1>"業務用電力,高圧電力Ａ,高圧電力Ｂ,特別高圧電力Ａ,特別高圧電力Ｂ,業務用臨時電力,高圧Ａ臨時電力,高圧Ｂ臨時電力,特別高圧Ａ臨時電力,特別高圧Ｂ臨時電力,　,"</formula1>
    </dataValidation>
    <dataValidation type="list" allowBlank="1" showInputMessage="1" sqref="E51:J52" xr:uid="{AE38E733-ADC5-4437-879E-5B48DDD44208}">
      <formula1>"新設時の引渡しに伴う電気料金の分割請求依頼書,支払依頼書,　,"</formula1>
    </dataValidation>
    <dataValidation type="list" allowBlank="1" showInputMessage="1" showErrorMessage="1" sqref="D42:J42" xr:uid="{94A42094-F053-4EAC-9159-ED02C8C6494B}">
      <formula1>"契約者住所と同じ,需要場所と同じ,変更なし,その他住所"</formula1>
    </dataValidation>
    <dataValidation type="list" allowBlank="1" showInputMessage="1" showErrorMessage="1" sqref="D41:J41" xr:uid="{7516DE30-0196-4B2D-8ED9-979AE727D3C1}">
      <formula1>"口座振替,金融機関への振込,変更なし,"</formula1>
    </dataValidation>
    <dataValidation type="list" allowBlank="1" showInputMessage="1" sqref="D21:J21" xr:uid="{B6AD36DB-1785-440A-A8EB-7E7657C6A9C2}">
      <formula1>"新設,増設,一廃,SW廃止"</formula1>
    </dataValidation>
    <dataValidation type="textLength" operator="equal" allowBlank="1" showInputMessage="1" showErrorMessage="1" errorTitle="入力桁数エラー" error="供給地点特定番号は22桁です。" sqref="K27" xr:uid="{678C3E67-946A-472B-9452-49C27F8DC5CA}">
      <formula1>22</formula1>
    </dataValidation>
    <dataValidation type="textLength" operator="equal" allowBlank="1" showInputMessage="1" showErrorMessage="1" errorTitle="入力桁数エラー" error="契約番号は10桁です。" sqref="K25" xr:uid="{E9668812-F6C2-44DB-9676-8CF7B15DC4E0}">
      <formula1>10</formula1>
    </dataValidation>
    <dataValidation type="textLength" operator="equal" allowBlank="1" showInputMessage="1" showErrorMessage="1" errorTitle="入力桁数エラー" error="お客さま番号は13桁です。" sqref="K26" xr:uid="{435DF269-E5B0-434A-A447-DD80B6895EDC}">
      <formula1>13</formula1>
    </dataValidation>
  </dataValidations>
  <hyperlinks>
    <hyperlink ref="B3:K3" r:id="rId1" display="四国電力ホームページ（https://www.yonden.co.jp/business/price/plan/index.html）" xr:uid="{C4AAF270-D3FD-49B5-9D7D-094A69FAA713}"/>
  </hyperlinks>
  <pageMargins left="0.19685039370078741" right="0" top="0.39370078740157483" bottom="0.39370078740157483" header="0" footer="0"/>
  <pageSetup paperSize="9" scale="67" orientation="portrait" r:id="rId2"/>
  <colBreaks count="1" manualBreakCount="1">
    <brk id="18" max="76" man="1"/>
  </colBreak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defaultSize="0" autoFill="0" autoLine="0" autoPict="0">
                <anchor moveWithCells="1">
                  <from>
                    <xdr:col>11</xdr:col>
                    <xdr:colOff>228600</xdr:colOff>
                    <xdr:row>2</xdr:row>
                    <xdr:rowOff>104775</xdr:rowOff>
                  </from>
                  <to>
                    <xdr:col>11</xdr:col>
                    <xdr:colOff>447675</xdr:colOff>
                    <xdr:row>3</xdr:row>
                    <xdr:rowOff>219075</xdr:rowOff>
                  </to>
                </anchor>
              </controlPr>
            </control>
          </mc:Choice>
        </mc:AlternateContent>
        <mc:AlternateContent xmlns:mc="http://schemas.openxmlformats.org/markup-compatibility/2006">
          <mc:Choice Requires="x14">
            <control shapeId="38914" r:id="rId6" name="Check Box 2">
              <controlPr defaultSize="0" autoFill="0" autoLine="0" autoPict="0">
                <anchor moveWithCells="1">
                  <from>
                    <xdr:col>3</xdr:col>
                    <xdr:colOff>190500</xdr:colOff>
                    <xdr:row>48</xdr:row>
                    <xdr:rowOff>219075</xdr:rowOff>
                  </from>
                  <to>
                    <xdr:col>3</xdr:col>
                    <xdr:colOff>495300</xdr:colOff>
                    <xdr:row>50</xdr:row>
                    <xdr:rowOff>9525</xdr:rowOff>
                  </to>
                </anchor>
              </controlPr>
            </control>
          </mc:Choice>
        </mc:AlternateContent>
        <mc:AlternateContent xmlns:mc="http://schemas.openxmlformats.org/markup-compatibility/2006">
          <mc:Choice Requires="x14">
            <control shapeId="38915" r:id="rId7" name="Check Box 3">
              <controlPr defaultSize="0" autoFill="0" autoLine="0" autoPict="0">
                <anchor moveWithCells="1">
                  <from>
                    <xdr:col>3</xdr:col>
                    <xdr:colOff>190500</xdr:colOff>
                    <xdr:row>49</xdr:row>
                    <xdr:rowOff>219075</xdr:rowOff>
                  </from>
                  <to>
                    <xdr:col>3</xdr:col>
                    <xdr:colOff>466725</xdr:colOff>
                    <xdr:row>51</xdr:row>
                    <xdr:rowOff>9525</xdr:rowOff>
                  </to>
                </anchor>
              </controlPr>
            </control>
          </mc:Choice>
        </mc:AlternateContent>
        <mc:AlternateContent xmlns:mc="http://schemas.openxmlformats.org/markup-compatibility/2006">
          <mc:Choice Requires="x14">
            <control shapeId="38916" r:id="rId8" name="Check Box 4">
              <controlPr defaultSize="0" autoFill="0" autoLine="0" autoPict="0">
                <anchor moveWithCells="1">
                  <from>
                    <xdr:col>3</xdr:col>
                    <xdr:colOff>190500</xdr:colOff>
                    <xdr:row>50</xdr:row>
                    <xdr:rowOff>228600</xdr:rowOff>
                  </from>
                  <to>
                    <xdr:col>3</xdr:col>
                    <xdr:colOff>428625</xdr:colOff>
                    <xdr:row>51</xdr:row>
                    <xdr:rowOff>219075</xdr:rowOff>
                  </to>
                </anchor>
              </controlPr>
            </control>
          </mc:Choice>
        </mc:AlternateContent>
        <mc:AlternateContent xmlns:mc="http://schemas.openxmlformats.org/markup-compatibility/2006">
          <mc:Choice Requires="x14">
            <control shapeId="38917" r:id="rId9" name="Check Box 5">
              <controlPr defaultSize="0" autoFill="0" autoLine="0" autoPict="0">
                <anchor moveWithCells="1">
                  <from>
                    <xdr:col>3</xdr:col>
                    <xdr:colOff>200025</xdr:colOff>
                    <xdr:row>29</xdr:row>
                    <xdr:rowOff>19050</xdr:rowOff>
                  </from>
                  <to>
                    <xdr:col>3</xdr:col>
                    <xdr:colOff>390525</xdr:colOff>
                    <xdr:row>29</xdr:row>
                    <xdr:rowOff>219075</xdr:rowOff>
                  </to>
                </anchor>
              </controlPr>
            </control>
          </mc:Choice>
        </mc:AlternateContent>
        <mc:AlternateContent xmlns:mc="http://schemas.openxmlformats.org/markup-compatibility/2006">
          <mc:Choice Requires="x14">
            <control shapeId="38918" r:id="rId10" name="Check Box 6">
              <controlPr defaultSize="0" autoFill="0" autoLine="0" autoPict="0">
                <anchor moveWithCells="1">
                  <from>
                    <xdr:col>3</xdr:col>
                    <xdr:colOff>200025</xdr:colOff>
                    <xdr:row>30</xdr:row>
                    <xdr:rowOff>28575</xdr:rowOff>
                  </from>
                  <to>
                    <xdr:col>3</xdr:col>
                    <xdr:colOff>438150</xdr:colOff>
                    <xdr:row>30</xdr:row>
                    <xdr:rowOff>209550</xdr:rowOff>
                  </to>
                </anchor>
              </controlPr>
            </control>
          </mc:Choice>
        </mc:AlternateContent>
        <mc:AlternateContent xmlns:mc="http://schemas.openxmlformats.org/markup-compatibility/2006">
          <mc:Choice Requires="x14">
            <control shapeId="38919" r:id="rId11" name="Check Box 7">
              <controlPr defaultSize="0" autoFill="0" autoLine="0" autoPict="0">
                <anchor moveWithCells="1">
                  <from>
                    <xdr:col>3</xdr:col>
                    <xdr:colOff>200025</xdr:colOff>
                    <xdr:row>31</xdr:row>
                    <xdr:rowOff>9525</xdr:rowOff>
                  </from>
                  <to>
                    <xdr:col>3</xdr:col>
                    <xdr:colOff>400050</xdr:colOff>
                    <xdr:row>31</xdr:row>
                    <xdr:rowOff>219075</xdr:rowOff>
                  </to>
                </anchor>
              </controlPr>
            </control>
          </mc:Choice>
        </mc:AlternateContent>
        <mc:AlternateContent xmlns:mc="http://schemas.openxmlformats.org/markup-compatibility/2006">
          <mc:Choice Requires="x14">
            <control shapeId="38920" r:id="rId12" name="Check Box 8">
              <controlPr defaultSize="0" autoFill="0" autoLine="0" autoPict="0">
                <anchor moveWithCells="1">
                  <from>
                    <xdr:col>3</xdr:col>
                    <xdr:colOff>200025</xdr:colOff>
                    <xdr:row>31</xdr:row>
                    <xdr:rowOff>219075</xdr:rowOff>
                  </from>
                  <to>
                    <xdr:col>3</xdr:col>
                    <xdr:colOff>428625</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B2:F17"/>
  <sheetViews>
    <sheetView showGridLines="0" zoomScaleNormal="100" zoomScaleSheetLayoutView="115" workbookViewId="0"/>
  </sheetViews>
  <sheetFormatPr defaultRowHeight="13.5" x14ac:dyDescent="0.4"/>
  <cols>
    <col min="1" max="1" width="3.625" style="149" customWidth="1"/>
    <col min="2" max="6" width="22.125" style="149" customWidth="1"/>
    <col min="7" max="7" width="3.625" style="149" customWidth="1"/>
    <col min="8" max="16384" width="9" style="149"/>
  </cols>
  <sheetData>
    <row r="2" spans="2:6" ht="17.25" x14ac:dyDescent="0.4">
      <c r="B2" s="533" t="s">
        <v>117</v>
      </c>
      <c r="C2" s="534"/>
      <c r="D2" s="534"/>
      <c r="E2" s="534"/>
      <c r="F2" s="535"/>
    </row>
    <row r="3" spans="2:6" ht="17.25" x14ac:dyDescent="0.4">
      <c r="B3" s="150" t="s">
        <v>118</v>
      </c>
      <c r="C3" s="150" t="s">
        <v>119</v>
      </c>
      <c r="D3" s="150" t="s">
        <v>120</v>
      </c>
      <c r="E3" s="150" t="s">
        <v>121</v>
      </c>
      <c r="F3" s="150" t="s">
        <v>122</v>
      </c>
    </row>
    <row r="4" spans="2:6" ht="17.25" x14ac:dyDescent="0.4">
      <c r="B4" s="150" t="s">
        <v>123</v>
      </c>
      <c r="C4" s="150" t="s">
        <v>124</v>
      </c>
      <c r="D4" s="150" t="s">
        <v>125</v>
      </c>
      <c r="E4" s="150" t="s">
        <v>126</v>
      </c>
      <c r="F4" s="150" t="s">
        <v>127</v>
      </c>
    </row>
    <row r="5" spans="2:6" ht="17.25" x14ac:dyDescent="0.4">
      <c r="B5" s="150" t="s">
        <v>128</v>
      </c>
      <c r="C5" s="150" t="s">
        <v>129</v>
      </c>
      <c r="D5" s="150" t="s">
        <v>130</v>
      </c>
      <c r="E5" s="150" t="s">
        <v>131</v>
      </c>
      <c r="F5" s="150" t="s">
        <v>132</v>
      </c>
    </row>
    <row r="6" spans="2:6" ht="17.25" x14ac:dyDescent="0.4">
      <c r="B6" s="150" t="s">
        <v>133</v>
      </c>
      <c r="C6" s="150" t="s">
        <v>134</v>
      </c>
      <c r="D6" s="150" t="s">
        <v>135</v>
      </c>
      <c r="E6" s="150" t="s">
        <v>136</v>
      </c>
      <c r="F6" s="150" t="s">
        <v>137</v>
      </c>
    </row>
    <row r="7" spans="2:6" ht="17.25" x14ac:dyDescent="0.4">
      <c r="B7" s="150" t="s">
        <v>138</v>
      </c>
      <c r="C7" s="150" t="s">
        <v>139</v>
      </c>
      <c r="D7" s="150" t="s">
        <v>140</v>
      </c>
      <c r="E7" s="150" t="s">
        <v>141</v>
      </c>
      <c r="F7" s="150" t="s">
        <v>142</v>
      </c>
    </row>
    <row r="8" spans="2:6" ht="17.25" x14ac:dyDescent="0.4">
      <c r="B8" s="150" t="s">
        <v>143</v>
      </c>
      <c r="C8" s="150" t="s">
        <v>144</v>
      </c>
      <c r="D8" s="150" t="s">
        <v>145</v>
      </c>
      <c r="E8" s="150" t="s">
        <v>146</v>
      </c>
      <c r="F8" s="150" t="s">
        <v>147</v>
      </c>
    </row>
    <row r="9" spans="2:6" ht="17.25" x14ac:dyDescent="0.4">
      <c r="B9" s="150" t="s">
        <v>148</v>
      </c>
      <c r="C9" s="150" t="s">
        <v>149</v>
      </c>
      <c r="D9" s="150" t="s">
        <v>150</v>
      </c>
      <c r="E9" s="150" t="s">
        <v>151</v>
      </c>
      <c r="F9" s="150" t="s">
        <v>152</v>
      </c>
    </row>
    <row r="10" spans="2:6" ht="17.25" x14ac:dyDescent="0.4">
      <c r="B10" s="150" t="s">
        <v>153</v>
      </c>
      <c r="C10" s="150" t="s">
        <v>154</v>
      </c>
      <c r="D10" s="150" t="s">
        <v>155</v>
      </c>
      <c r="E10" s="150" t="s">
        <v>156</v>
      </c>
      <c r="F10" s="150" t="s">
        <v>157</v>
      </c>
    </row>
    <row r="11" spans="2:6" ht="17.25" x14ac:dyDescent="0.4">
      <c r="B11" s="150" t="s">
        <v>158</v>
      </c>
      <c r="C11" s="150" t="s">
        <v>159</v>
      </c>
      <c r="D11" s="150" t="s">
        <v>160</v>
      </c>
      <c r="E11" s="150" t="s">
        <v>161</v>
      </c>
      <c r="F11" s="150" t="s">
        <v>162</v>
      </c>
    </row>
    <row r="12" spans="2:6" ht="17.25" x14ac:dyDescent="0.4">
      <c r="B12" s="150" t="s">
        <v>163</v>
      </c>
      <c r="C12" s="150" t="s">
        <v>164</v>
      </c>
      <c r="D12" s="150" t="s">
        <v>165</v>
      </c>
      <c r="E12" s="150" t="s">
        <v>166</v>
      </c>
      <c r="F12" s="150" t="s">
        <v>167</v>
      </c>
    </row>
    <row r="13" spans="2:6" ht="17.25" x14ac:dyDescent="0.4">
      <c r="B13" s="150" t="s">
        <v>168</v>
      </c>
      <c r="C13" s="150" t="s">
        <v>169</v>
      </c>
      <c r="D13" s="150" t="s">
        <v>170</v>
      </c>
      <c r="E13" s="150" t="s">
        <v>171</v>
      </c>
      <c r="F13" s="150" t="s">
        <v>172</v>
      </c>
    </row>
    <row r="14" spans="2:6" ht="17.25" x14ac:dyDescent="0.4">
      <c r="B14" s="150" t="s">
        <v>173</v>
      </c>
      <c r="C14" s="150" t="s">
        <v>174</v>
      </c>
      <c r="D14" s="150" t="s">
        <v>175</v>
      </c>
      <c r="E14" s="150" t="s">
        <v>176</v>
      </c>
      <c r="F14" s="150" t="s">
        <v>177</v>
      </c>
    </row>
    <row r="15" spans="2:6" ht="17.25" x14ac:dyDescent="0.4">
      <c r="B15" s="150" t="s">
        <v>178</v>
      </c>
      <c r="C15" s="150" t="s">
        <v>179</v>
      </c>
      <c r="D15" s="150" t="s">
        <v>180</v>
      </c>
      <c r="E15" s="150" t="s">
        <v>181</v>
      </c>
      <c r="F15" s="150" t="s">
        <v>182</v>
      </c>
    </row>
    <row r="16" spans="2:6" ht="17.25" x14ac:dyDescent="0.4">
      <c r="B16" s="150" t="s">
        <v>183</v>
      </c>
      <c r="C16" s="150" t="s">
        <v>184</v>
      </c>
      <c r="D16" s="150" t="s">
        <v>185</v>
      </c>
      <c r="E16" s="150" t="s">
        <v>186</v>
      </c>
      <c r="F16" s="150" t="s">
        <v>187</v>
      </c>
    </row>
    <row r="17" spans="2:6" ht="17.25" x14ac:dyDescent="0.4">
      <c r="B17" s="150" t="s">
        <v>188</v>
      </c>
      <c r="C17" s="150" t="s">
        <v>189</v>
      </c>
      <c r="D17" s="150" t="s">
        <v>190</v>
      </c>
      <c r="E17" s="150" t="s">
        <v>191</v>
      </c>
      <c r="F17" s="150" t="s">
        <v>192</v>
      </c>
    </row>
  </sheetData>
  <sheetProtection algorithmName="SHA-512" hashValue="qeKIzB3Q7Nplc+XIBRFU+TjZqKHWpg7gLiMwwkjWYKfEIcxcEt+FWxKhrVc9C36q3qmn0odbkbXYQYpiRSaEew==" saltValue="4MQsOpyLYJzp8n4k8ugp2A==" spinCount="100000" sheet="1" objects="1" scenarios="1"/>
  <mergeCells count="1">
    <mergeCell ref="B2:F2"/>
  </mergeCells>
  <phoneticPr fontId="1"/>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電力需給契約申込書</vt:lpstr>
      <vt:lpstr>入力シート(入力例)</vt:lpstr>
      <vt:lpstr>業種・用途一覧</vt:lpstr>
      <vt:lpstr>業種・用途一覧!Print_Area</vt:lpstr>
      <vt:lpstr>電力需給契約申込書!Print_Area</vt:lpstr>
      <vt:lpstr>入力シート!Print_Area</vt:lpstr>
      <vt:lpstr>'入力シート(入力例)'!Print_Area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2021-04-20T11:47:13Z</dcterms:created>
  <dcterms:modified xsi:type="dcterms:W3CDTF">2025-02-12T10:12:19Z</dcterms:modified>
</cp:coreProperties>
</file>