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Password="981C" lockStructure="1"/>
  <bookViews>
    <workbookView xWindow="0" yWindow="0" windowWidth="20460" windowHeight="10260" tabRatio="608"/>
  </bookViews>
  <sheets>
    <sheet name="概算額 算定シート" sheetId="1" r:id="rId1"/>
    <sheet name="算定シート (計算式用)" sheetId="3" state="hidden" r:id="rId2"/>
  </sheets>
  <definedNames>
    <definedName name="_xlnm.Print_Area" localSheetId="0">'概算額 算定シート'!$A$1:$M$99</definedName>
    <definedName name="_xlnm.Print_Area" localSheetId="1">'算定シート (計算式用)'!$A$1:$M$58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3" l="1"/>
  <c r="G54" i="3" s="1"/>
  <c r="G95" i="1" s="1"/>
  <c r="E43" i="3"/>
  <c r="G43" i="3" s="1"/>
  <c r="E34" i="3"/>
  <c r="E35" i="3"/>
  <c r="G35" i="3" s="1"/>
  <c r="G36" i="3" s="1"/>
  <c r="E36" i="3"/>
  <c r="E37" i="3"/>
  <c r="G37" i="3" s="1"/>
  <c r="E38" i="3"/>
  <c r="E39" i="3"/>
  <c r="G39" i="3" s="1"/>
  <c r="E40" i="3"/>
  <c r="E33" i="3"/>
  <c r="G33" i="3" s="1"/>
  <c r="E6" i="3"/>
  <c r="G38" i="3" l="1"/>
  <c r="G53" i="3"/>
  <c r="G94" i="1" s="1"/>
  <c r="J54" i="3"/>
  <c r="I95" i="1" s="1"/>
  <c r="G40" i="3"/>
  <c r="G34" i="3"/>
  <c r="J53" i="3"/>
  <c r="I94" i="1" s="1"/>
  <c r="G45" i="3"/>
  <c r="E17" i="3"/>
  <c r="E15" i="3"/>
  <c r="E12" i="3"/>
  <c r="E11" i="3"/>
  <c r="E10" i="3"/>
  <c r="E9" i="3"/>
  <c r="E8" i="3"/>
  <c r="E7" i="3"/>
  <c r="E5" i="3"/>
  <c r="G5" i="3" s="1"/>
  <c r="G6" i="3" s="1"/>
  <c r="G41" i="3" l="1"/>
  <c r="J41" i="3" s="1"/>
  <c r="J52" i="3" s="1"/>
  <c r="I93" i="1" s="1"/>
  <c r="G26" i="3"/>
  <c r="G25" i="3"/>
  <c r="G17" i="3"/>
  <c r="G15" i="3"/>
  <c r="G11" i="3"/>
  <c r="G12" i="3" s="1"/>
  <c r="G9" i="3"/>
  <c r="G10" i="3" s="1"/>
  <c r="G7" i="3"/>
  <c r="G8" i="3" s="1"/>
  <c r="G42" i="3" l="1"/>
  <c r="G47" i="3" s="1"/>
  <c r="G51" i="3" s="1"/>
  <c r="G52" i="3"/>
  <c r="G93" i="1" s="1"/>
  <c r="G42" i="1"/>
  <c r="G41" i="1"/>
  <c r="J26" i="3"/>
  <c r="J25" i="3"/>
  <c r="G13" i="3"/>
  <c r="J51" i="3" l="1"/>
  <c r="G92" i="1"/>
  <c r="I41" i="1"/>
  <c r="I42" i="1"/>
  <c r="G24" i="3"/>
  <c r="J13" i="3"/>
  <c r="J24" i="3" s="1"/>
  <c r="G14" i="3"/>
  <c r="G40" i="1" l="1"/>
  <c r="I55" i="3"/>
  <c r="I96" i="1" s="1"/>
  <c r="I92" i="1"/>
  <c r="I40" i="1"/>
  <c r="G19" i="3"/>
  <c r="G23" i="3" s="1"/>
  <c r="G39" i="1" s="1"/>
  <c r="J23" i="3" l="1"/>
  <c r="I39" i="1" l="1"/>
  <c r="I27" i="3"/>
  <c r="I43" i="1" s="1"/>
</calcChain>
</file>

<file path=xl/sharedStrings.xml><?xml version="1.0" encoding="utf-8"?>
<sst xmlns="http://schemas.openxmlformats.org/spreadsheetml/2006/main" count="254" uniqueCount="73">
  <si>
    <t>取付範囲</t>
    <rPh sb="0" eb="4">
      <t>トリツケハンイ</t>
    </rPh>
    <phoneticPr fontId="1"/>
  </si>
  <si>
    <t>電線防護</t>
    <rPh sb="0" eb="4">
      <t>デンセンボウゴ</t>
    </rPh>
    <phoneticPr fontId="1"/>
  </si>
  <si>
    <t>取付条数</t>
    <rPh sb="0" eb="4">
      <t>トリツケジョウスウ</t>
    </rPh>
    <phoneticPr fontId="1"/>
  </si>
  <si>
    <t>ｍ</t>
    <phoneticPr fontId="1"/>
  </si>
  <si>
    <t>本(条)</t>
    <rPh sb="0" eb="1">
      <t>ホン</t>
    </rPh>
    <rPh sb="2" eb="3">
      <t>ジョウ</t>
    </rPh>
    <phoneticPr fontId="1"/>
  </si>
  <si>
    <t>備考</t>
    <rPh sb="0" eb="2">
      <t>ビコウ</t>
    </rPh>
    <phoneticPr fontId="1"/>
  </si>
  <si>
    <t>縁廻り防護</t>
    <rPh sb="0" eb="2">
      <t>エンマワ</t>
    </rPh>
    <rPh sb="3" eb="5">
      <t>ボウゴ</t>
    </rPh>
    <phoneticPr fontId="1"/>
  </si>
  <si>
    <t>取付箇所</t>
    <rPh sb="0" eb="4">
      <t>トリツケカショ</t>
    </rPh>
    <phoneticPr fontId="1"/>
  </si>
  <si>
    <t>機器防護</t>
    <rPh sb="0" eb="4">
      <t>キキボウゴ</t>
    </rPh>
    <phoneticPr fontId="1"/>
  </si>
  <si>
    <t>取付基数</t>
    <rPh sb="0" eb="2">
      <t>トリツケ</t>
    </rPh>
    <rPh sb="2" eb="4">
      <t>キスウ</t>
    </rPh>
    <phoneticPr fontId="1"/>
  </si>
  <si>
    <t>径間1
(電柱～電柱)</t>
    <rPh sb="0" eb="2">
      <t>ケイカン</t>
    </rPh>
    <phoneticPr fontId="1"/>
  </si>
  <si>
    <t>径間2
(電柱～電柱)</t>
    <rPh sb="0" eb="2">
      <t>ケイカン</t>
    </rPh>
    <phoneticPr fontId="1"/>
  </si>
  <si>
    <t>引込線１
(電柱～建物)</t>
    <rPh sb="0" eb="3">
      <t>ヒキコミセン</t>
    </rPh>
    <phoneticPr fontId="1"/>
  </si>
  <si>
    <t>引込線２
(電柱～建物)</t>
    <rPh sb="0" eb="3">
      <t>ヒキコミセン</t>
    </rPh>
    <phoneticPr fontId="1"/>
  </si>
  <si>
    <t>単価項目</t>
    <rPh sb="0" eb="4">
      <t>タンカコウモク</t>
    </rPh>
    <phoneticPr fontId="1"/>
  </si>
  <si>
    <t>基本料金</t>
    <rPh sb="0" eb="4">
      <t>キホンリョウキン</t>
    </rPh>
    <phoneticPr fontId="1"/>
  </si>
  <si>
    <t>加算料金</t>
    <rPh sb="0" eb="4">
      <t>カサンリョウキン</t>
    </rPh>
    <phoneticPr fontId="1"/>
  </si>
  <si>
    <t>概算額算定結果</t>
    <rPh sb="0" eb="3">
      <t>ガイサンガク</t>
    </rPh>
    <rPh sb="3" eb="7">
      <t>サンテイケッカ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</si>
  <si>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</si>
  <si>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</si>
  <si>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金額</t>
    <rPh sb="0" eb="2">
      <t>キンガク</t>
    </rPh>
    <phoneticPr fontId="1"/>
  </si>
  <si>
    <t>計算式</t>
    <rPh sb="0" eb="3">
      <t>ケイサンシキ</t>
    </rPh>
    <phoneticPr fontId="1"/>
  </si>
  <si>
    <t>本</t>
    <rPh sb="0" eb="1">
      <t>ホン</t>
    </rPh>
    <phoneticPr fontId="1"/>
  </si>
  <si>
    <t>合計本数</t>
    <rPh sb="0" eb="4">
      <t>ゴウケイホンスウ</t>
    </rPh>
    <phoneticPr fontId="1"/>
  </si>
  <si>
    <t>セット数</t>
    <rPh sb="3" eb="4">
      <t>スウ</t>
    </rPh>
    <phoneticPr fontId="1"/>
  </si>
  <si>
    <t>取付範囲あたり○本</t>
    <rPh sb="0" eb="4">
      <t>トリツケハンイ</t>
    </rPh>
    <rPh sb="8" eb="9">
      <t>ホン</t>
    </rPh>
    <phoneticPr fontId="1"/>
  </si>
  <si>
    <t>径間1　合計本数○本</t>
    <rPh sb="0" eb="2">
      <t>ケイカン</t>
    </rPh>
    <rPh sb="4" eb="8">
      <t>ゴウケイホンスウ</t>
    </rPh>
    <rPh sb="9" eb="10">
      <t>ホン</t>
    </rPh>
    <phoneticPr fontId="1"/>
  </si>
  <si>
    <t>径間2　合計本数○本</t>
    <rPh sb="0" eb="2">
      <t>ケイカン</t>
    </rPh>
    <rPh sb="4" eb="8">
      <t>ゴウケイホンスウ</t>
    </rPh>
    <rPh sb="9" eb="10">
      <t>ホン</t>
    </rPh>
    <phoneticPr fontId="1"/>
  </si>
  <si>
    <t>引込線1　合計本数○本</t>
    <rPh sb="0" eb="3">
      <t>ヒキコミセン</t>
    </rPh>
    <rPh sb="5" eb="9">
      <t>ゴウケイホンスウ</t>
    </rPh>
    <rPh sb="10" eb="11">
      <t>ホン</t>
    </rPh>
    <phoneticPr fontId="1"/>
  </si>
  <si>
    <t>箇所</t>
    <rPh sb="0" eb="2">
      <t>カショ</t>
    </rPh>
    <phoneticPr fontId="1"/>
  </si>
  <si>
    <t>基</t>
    <rPh sb="0" eb="1">
      <t>キ</t>
    </rPh>
    <phoneticPr fontId="1"/>
  </si>
  <si>
    <t>件</t>
    <rPh sb="0" eb="1">
      <t>ケン</t>
    </rPh>
    <phoneticPr fontId="1"/>
  </si>
  <si>
    <t>←合計０なら表示しない</t>
    <rPh sb="1" eb="3">
      <t>ゴウケイ</t>
    </rPh>
    <rPh sb="6" eb="8">
      <t>ヒョウジ</t>
    </rPh>
    <phoneticPr fontId="1"/>
  </si>
  <si>
    <t>←取付範囲に数値が入れば1件</t>
    <rPh sb="1" eb="5">
      <t>トリツケハンイ</t>
    </rPh>
    <rPh sb="6" eb="8">
      <t>スウチ</t>
    </rPh>
    <rPh sb="9" eb="10">
      <t>ハイ</t>
    </rPh>
    <rPh sb="13" eb="14">
      <t>ケン</t>
    </rPh>
    <phoneticPr fontId="1"/>
  </si>
  <si>
    <t>上記式にエラーがあれば基本料金件数表示しない</t>
  </si>
  <si>
    <t>単価</t>
    <rPh sb="0" eb="2">
      <t>タンカ</t>
    </rPh>
    <phoneticPr fontId="1"/>
  </si>
  <si>
    <t>箇所</t>
    <rPh sb="0" eb="2">
      <t>カショ</t>
    </rPh>
    <phoneticPr fontId="1"/>
  </si>
  <si>
    <t>件</t>
    <rPh sb="0" eb="1">
      <t>ケン</t>
    </rPh>
    <phoneticPr fontId="1"/>
  </si>
  <si>
    <t>基</t>
    <rPh sb="0" eb="1">
      <t>キ</t>
    </rPh>
    <phoneticPr fontId="1"/>
  </si>
  <si>
    <t>径間１
(電柱～電柱)</t>
    <rPh sb="0" eb="2">
      <t>ケイカン</t>
    </rPh>
    <phoneticPr fontId="1"/>
  </si>
  <si>
    <t>径間２
(電柱～電柱)</t>
    <rPh sb="0" eb="2">
      <t>ケイカン</t>
    </rPh>
    <phoneticPr fontId="1"/>
  </si>
  <si>
    <t>条</t>
    <rPh sb="0" eb="1">
      <t>ジョウ</t>
    </rPh>
    <phoneticPr fontId="1"/>
  </si>
  <si>
    <t>防護管本</t>
    <rPh sb="0" eb="3">
      <t>ボウゴカン</t>
    </rPh>
    <rPh sb="3" eb="4">
      <t>ホン</t>
    </rPh>
    <phoneticPr fontId="1"/>
  </si>
  <si>
    <t>＜お客さま計算シート用＞</t>
    <rPh sb="2" eb="3">
      <t>キャク</t>
    </rPh>
    <rPh sb="5" eb="7">
      <t>ケイサン</t>
    </rPh>
    <rPh sb="10" eb="11">
      <t>ヨウ</t>
    </rPh>
    <phoneticPr fontId="1"/>
  </si>
  <si>
    <t>＜入力例計算シート用＞</t>
    <rPh sb="1" eb="4">
      <t>ニュウリョクレイ</t>
    </rPh>
    <rPh sb="4" eb="6">
      <t>ケイサン</t>
    </rPh>
    <rPh sb="9" eb="10">
      <t>ヨウ</t>
    </rPh>
    <phoneticPr fontId="1"/>
  </si>
  <si>
    <t>　　　　　　　　　　　　　　　〃</t>
    <phoneticPr fontId="1"/>
  </si>
  <si>
    <t>① 算定シートの概要</t>
    <rPh sb="2" eb="4">
      <t>サンテイ</t>
    </rPh>
    <rPh sb="8" eb="10">
      <t>ガイヨウ</t>
    </rPh>
    <phoneticPr fontId="1"/>
  </si>
  <si>
    <t>取付希望範囲</t>
    <rPh sb="0" eb="2">
      <t>トリツケ</t>
    </rPh>
    <rPh sb="2" eb="4">
      <t>キボウ</t>
    </rPh>
    <rPh sb="4" eb="6">
      <t>ハンイ</t>
    </rPh>
    <phoneticPr fontId="1"/>
  </si>
  <si>
    <t>範 囲</t>
    <rPh sb="0" eb="1">
      <t>ハン</t>
    </rPh>
    <rPh sb="2" eb="3">
      <t>イ</t>
    </rPh>
    <phoneticPr fontId="1"/>
  </si>
  <si>
    <t>条 数</t>
    <rPh sb="0" eb="1">
      <t>ジョウ</t>
    </rPh>
    <rPh sb="2" eb="3">
      <t>カズ</t>
    </rPh>
    <phoneticPr fontId="1"/>
  </si>
  <si>
    <t>③ 概算額算定（税込）</t>
    <rPh sb="2" eb="5">
      <t>ガイサンガク</t>
    </rPh>
    <rPh sb="5" eb="7">
      <t>サンテイ</t>
    </rPh>
    <rPh sb="8" eb="10">
      <t>ゼイコ</t>
    </rPh>
    <phoneticPr fontId="1"/>
  </si>
  <si>
    <t>概算額算定結果（円）</t>
    <rPh sb="0" eb="3">
      <t>ガイサンガク</t>
    </rPh>
    <rPh sb="3" eb="7">
      <t>サンテイケッカ</t>
    </rPh>
    <rPh sb="8" eb="9">
      <t>エン</t>
    </rPh>
    <phoneticPr fontId="1"/>
  </si>
  <si>
    <t>金 額（円）</t>
    <rPh sb="0" eb="1">
      <t>カネ</t>
    </rPh>
    <rPh sb="2" eb="3">
      <t>ガク</t>
    </rPh>
    <rPh sb="4" eb="5">
      <t>エン</t>
    </rPh>
    <phoneticPr fontId="1"/>
  </si>
  <si>
    <t>単 位</t>
    <rPh sb="0" eb="1">
      <t>タン</t>
    </rPh>
    <rPh sb="2" eb="3">
      <t>クライ</t>
    </rPh>
    <phoneticPr fontId="1"/>
  </si>
  <si>
    <t>数 量</t>
    <rPh sb="0" eb="1">
      <t>カズ</t>
    </rPh>
    <rPh sb="2" eb="3">
      <t>リョウ</t>
    </rPh>
    <phoneticPr fontId="1"/>
  </si>
  <si>
    <r>
      <t>② 取付希望範囲・数量の入力</t>
    </r>
    <r>
      <rPr>
        <b/>
        <sz val="14"/>
        <color rgb="FFFF0000"/>
        <rFont val="メイリオ"/>
        <family val="3"/>
        <charset val="128"/>
      </rPr>
      <t>（赤枠：ご入力箇所）</t>
    </r>
    <rPh sb="2" eb="4">
      <t>トリツケ</t>
    </rPh>
    <rPh sb="4" eb="6">
      <t>キボウ</t>
    </rPh>
    <rPh sb="6" eb="8">
      <t>ハンイ</t>
    </rPh>
    <rPh sb="9" eb="11">
      <t>スウリョウ</t>
    </rPh>
    <rPh sb="12" eb="14">
      <t>ニュウリョク</t>
    </rPh>
    <rPh sb="15" eb="17">
      <t>アカワク</t>
    </rPh>
    <rPh sb="19" eb="23">
      <t>ニュウリョクカショ</t>
    </rPh>
    <phoneticPr fontId="1"/>
  </si>
  <si>
    <t>建設用防護管取付サービス料金  概算額算定シート</t>
    <rPh sb="0" eb="6">
      <t>ケンセツヨウボウゴカン</t>
    </rPh>
    <rPh sb="6" eb="8">
      <t>トリツケ</t>
    </rPh>
    <rPh sb="12" eb="14">
      <t>リョウキン</t>
    </rPh>
    <rPh sb="16" eb="18">
      <t>ガイサン</t>
    </rPh>
    <rPh sb="18" eb="19">
      <t>ガク</t>
    </rPh>
    <rPh sb="19" eb="21">
      <t>サンテイ</t>
    </rPh>
    <phoneticPr fontId="1"/>
  </si>
  <si>
    <t>・2024年4月1日から建設用防護管取付サービスは有償化いたします。
・このため、建設用防護管取付サービス料金の概算額を申込者さまにて算定いただけるシートを作成しました。
・なお、本シートで算定される金額と、有償化以降に当社からご請求させていただく金額は、申込条件・施工条件等により
　金額が変動する場合がございますので、概算額の確認としてご活用願います。</t>
    <rPh sb="5" eb="6">
      <t>ネン</t>
    </rPh>
    <rPh sb="7" eb="8">
      <t>ガツ</t>
    </rPh>
    <rPh sb="9" eb="10">
      <t>ニチ</t>
    </rPh>
    <rPh sb="12" eb="20">
      <t>ケンセツヨウボウゴカントリツケ</t>
    </rPh>
    <rPh sb="25" eb="28">
      <t>ユウショウカ</t>
    </rPh>
    <rPh sb="41" eb="43">
      <t>ケンセツ</t>
    </rPh>
    <rPh sb="43" eb="44">
      <t>ヨウ</t>
    </rPh>
    <rPh sb="44" eb="46">
      <t>ボウゴ</t>
    </rPh>
    <rPh sb="46" eb="47">
      <t>カン</t>
    </rPh>
    <rPh sb="47" eb="49">
      <t>トリツケ</t>
    </rPh>
    <rPh sb="53" eb="55">
      <t>リョウキン</t>
    </rPh>
    <rPh sb="56" eb="58">
      <t>ガイサン</t>
    </rPh>
    <rPh sb="58" eb="59">
      <t>ガク</t>
    </rPh>
    <rPh sb="60" eb="62">
      <t>モウシコミ</t>
    </rPh>
    <rPh sb="62" eb="63">
      <t>シャ</t>
    </rPh>
    <rPh sb="67" eb="69">
      <t>サンテイ</t>
    </rPh>
    <rPh sb="78" eb="80">
      <t>サクセイ</t>
    </rPh>
    <rPh sb="90" eb="91">
      <t>ホン</t>
    </rPh>
    <rPh sb="95" eb="97">
      <t>サンテイ</t>
    </rPh>
    <rPh sb="100" eb="102">
      <t>キンガク</t>
    </rPh>
    <rPh sb="104" eb="107">
      <t>ユウショウカ</t>
    </rPh>
    <rPh sb="107" eb="109">
      <t>イコウ</t>
    </rPh>
    <rPh sb="110" eb="112">
      <t>トウシャ</t>
    </rPh>
    <rPh sb="115" eb="117">
      <t>セイキュウ</t>
    </rPh>
    <rPh sb="124" eb="126">
      <t>キンガク</t>
    </rPh>
    <rPh sb="128" eb="132">
      <t>モウシコミジョウケン</t>
    </rPh>
    <rPh sb="133" eb="137">
      <t>セコウジョウケン</t>
    </rPh>
    <rPh sb="137" eb="138">
      <t>トウ</t>
    </rPh>
    <rPh sb="143" eb="145">
      <t>キンガク</t>
    </rPh>
    <rPh sb="146" eb="148">
      <t>ヘンドウ</t>
    </rPh>
    <rPh sb="150" eb="152">
      <t>バアイ</t>
    </rPh>
    <rPh sb="161" eb="164">
      <t>ガイサンガク</t>
    </rPh>
    <rPh sb="165" eb="167">
      <t>カクニン</t>
    </rPh>
    <rPh sb="171" eb="173">
      <t>カツヨウ</t>
    </rPh>
    <rPh sb="173" eb="174">
      <t>ネガ</t>
    </rPh>
    <phoneticPr fontId="1"/>
  </si>
  <si>
    <t xml:space="preserve"> ※ ３径間以上の算定をされる際は、複数径間をまとめてご入力ください。
 　 ただし、複数径間をまとめてご入力された場合、取付希望範囲から取付本数を演算する過程で、各径間単位で算定した結果と金額が
 　 相違する場合がありますのでご留意ください。</t>
    <rPh sb="4" eb="6">
      <t>ケイカン</t>
    </rPh>
    <rPh sb="6" eb="8">
      <t>イジョウ</t>
    </rPh>
    <rPh sb="9" eb="11">
      <t>サンテイ</t>
    </rPh>
    <rPh sb="15" eb="16">
      <t>サイ</t>
    </rPh>
    <rPh sb="18" eb="20">
      <t>フクスウ</t>
    </rPh>
    <rPh sb="20" eb="22">
      <t>ケイカン</t>
    </rPh>
    <rPh sb="28" eb="30">
      <t>ニュウリョク</t>
    </rPh>
    <rPh sb="63" eb="65">
      <t>キボウ</t>
    </rPh>
    <rPh sb="95" eb="97">
      <t>キンガク</t>
    </rPh>
    <phoneticPr fontId="1"/>
  </si>
  <si>
    <t>金 額</t>
    <rPh sb="0" eb="1">
      <t>カネ</t>
    </rPh>
    <rPh sb="2" eb="3">
      <t>ガク</t>
    </rPh>
    <phoneticPr fontId="1"/>
  </si>
  <si>
    <t>&lt; 参考：電柱～電柱間、電柱～建物間　防護管の取付希望範囲・数量入力事例 &gt;</t>
    <rPh sb="2" eb="4">
      <t>サンコウ</t>
    </rPh>
    <rPh sb="25" eb="27">
      <t>キボウ</t>
    </rPh>
    <phoneticPr fontId="1"/>
  </si>
  <si>
    <t xml:space="preserve">&lt; 算定シート入力例 &gt; </t>
    <rPh sb="2" eb="4">
      <t>サンテイ</t>
    </rPh>
    <rPh sb="7" eb="10">
      <t>ニュウリョクレイ</t>
    </rPh>
    <phoneticPr fontId="1"/>
  </si>
  <si>
    <t>&lt; 概算額算定例（税込）＞</t>
    <rPh sb="2" eb="4">
      <t>ガイサン</t>
    </rPh>
    <rPh sb="4" eb="5">
      <t>ガク</t>
    </rPh>
    <rPh sb="5" eb="7">
      <t>サンテイ</t>
    </rPh>
    <rPh sb="7" eb="8">
      <t>レイ</t>
    </rPh>
    <rPh sb="9" eb="11">
      <t>ゼイコ</t>
    </rPh>
    <phoneticPr fontId="1"/>
  </si>
  <si>
    <t>料金名称</t>
    <rPh sb="0" eb="4">
      <t>リョウキンメイショウ</t>
    </rPh>
    <phoneticPr fontId="1"/>
  </si>
  <si>
    <t>・「② 取付希望範囲・数量の入力」にご入力いただいた数値を基に、各料金名称の適用数量へ展開しています。</t>
    <rPh sb="6" eb="8">
      <t>キボウ</t>
    </rPh>
    <rPh sb="19" eb="21">
      <t>ニュウリョク</t>
    </rPh>
    <rPh sb="26" eb="28">
      <t>スウチ</t>
    </rPh>
    <rPh sb="29" eb="30">
      <t>モト</t>
    </rPh>
    <rPh sb="32" eb="33">
      <t>カク</t>
    </rPh>
    <rPh sb="33" eb="35">
      <t>リョウキン</t>
    </rPh>
    <rPh sb="35" eb="37">
      <t>メイショウ</t>
    </rPh>
    <rPh sb="38" eb="40">
      <t>テキヨウ</t>
    </rPh>
    <rPh sb="40" eb="42">
      <t>スウリョウ</t>
    </rPh>
    <rPh sb="43" eb="45">
      <t>テンカイ</t>
    </rPh>
    <phoneticPr fontId="1"/>
  </si>
  <si>
    <r>
      <t>・参考図面をご参照いただき、防護管等の取付希望範囲・数量を下表</t>
    </r>
    <r>
      <rPr>
        <b/>
        <sz val="11"/>
        <color rgb="FFFF0000"/>
        <rFont val="メイリオ"/>
        <family val="3"/>
        <charset val="128"/>
      </rPr>
      <t>赤枠内</t>
    </r>
    <r>
      <rPr>
        <sz val="11"/>
        <color theme="1"/>
        <rFont val="メイリオ"/>
        <family val="3"/>
        <charset val="128"/>
      </rPr>
      <t>に入力することで算定いただけます。
　　注：下表</t>
    </r>
    <r>
      <rPr>
        <b/>
        <sz val="11"/>
        <color rgb="FFFF0000"/>
        <rFont val="メイリオ"/>
        <family val="3"/>
        <charset val="128"/>
      </rPr>
      <t>赤枠内</t>
    </r>
    <r>
      <rPr>
        <sz val="11"/>
        <color theme="1"/>
        <rFont val="メイリオ"/>
        <family val="3"/>
        <charset val="128"/>
      </rPr>
      <t>には、整数値を入力ください。引込線については、取付希望範囲に応じて「引込線１、引込線２」へ入力ください。</t>
    </r>
    <rPh sb="1" eb="5">
      <t>サンコウズメン</t>
    </rPh>
    <rPh sb="7" eb="9">
      <t>サンショウ</t>
    </rPh>
    <rPh sb="14" eb="18">
      <t>ボウゴカントウ</t>
    </rPh>
    <rPh sb="26" eb="28">
      <t>スウリョウ</t>
    </rPh>
    <rPh sb="29" eb="31">
      <t>カヒョウ</t>
    </rPh>
    <rPh sb="31" eb="34">
      <t>アカワクナイ</t>
    </rPh>
    <rPh sb="35" eb="37">
      <t>ニュウリョク</t>
    </rPh>
    <rPh sb="42" eb="44">
      <t>サンテイ</t>
    </rPh>
    <rPh sb="54" eb="55">
      <t>チュウ</t>
    </rPh>
    <rPh sb="56" eb="58">
      <t>カヒョウ</t>
    </rPh>
    <rPh sb="58" eb="61">
      <t>アカワクナイ</t>
    </rPh>
    <rPh sb="64" eb="67">
      <t>セイスウチ</t>
    </rPh>
    <rPh sb="68" eb="70">
      <t>ニュウリョク</t>
    </rPh>
    <rPh sb="75" eb="78">
      <t>ヒキコミセン</t>
    </rPh>
    <rPh sb="86" eb="88">
      <t>キボウ</t>
    </rPh>
    <rPh sb="91" eb="92">
      <t>オウ</t>
    </rPh>
    <rPh sb="95" eb="98">
      <t>ヒキコミセン</t>
    </rPh>
    <rPh sb="100" eb="103">
      <t>ヒキコミセン</t>
    </rPh>
    <rPh sb="106" eb="108">
      <t>ニュウリョク</t>
    </rPh>
    <phoneticPr fontId="1"/>
  </si>
  <si>
    <r>
      <t>高圧線や低圧線等を含めた、電線の</t>
    </r>
    <r>
      <rPr>
        <b/>
        <u/>
        <sz val="10"/>
        <color theme="1"/>
        <rFont val="メイリオ"/>
        <family val="3"/>
        <charset val="128"/>
      </rPr>
      <t>合計数量</t>
    </r>
    <r>
      <rPr>
        <sz val="10"/>
        <color theme="1"/>
        <rFont val="メイリオ"/>
        <family val="3"/>
        <charset val="128"/>
      </rPr>
      <t>[条数]を入力ください。</t>
    </r>
    <rPh sb="0" eb="3">
      <t>コウアツセン</t>
    </rPh>
    <rPh sb="4" eb="7">
      <t>テイアツセン</t>
    </rPh>
    <rPh sb="7" eb="8">
      <t>トウ</t>
    </rPh>
    <rPh sb="9" eb="10">
      <t>フク</t>
    </rPh>
    <rPh sb="13" eb="15">
      <t>デンセン</t>
    </rPh>
    <rPh sb="16" eb="18">
      <t>ゴウケイ</t>
    </rPh>
    <rPh sb="18" eb="20">
      <t>スウリョウ</t>
    </rPh>
    <rPh sb="21" eb="22">
      <t>ジョウ</t>
    </rPh>
    <rPh sb="22" eb="23">
      <t>スウ</t>
    </rPh>
    <rPh sb="25" eb="27">
      <t>ニュウリョク</t>
    </rPh>
    <phoneticPr fontId="1"/>
  </si>
  <si>
    <r>
      <t>引込線の</t>
    </r>
    <r>
      <rPr>
        <b/>
        <u/>
        <sz val="10"/>
        <color theme="1"/>
        <rFont val="メイリオ"/>
        <family val="3"/>
        <charset val="128"/>
      </rPr>
      <t>合計数量</t>
    </r>
    <r>
      <rPr>
        <sz val="10"/>
        <color theme="1"/>
        <rFont val="メイリオ"/>
        <family val="3"/>
        <charset val="128"/>
      </rPr>
      <t>[条数]を入力ください。</t>
    </r>
    <rPh sb="0" eb="3">
      <t>ヒキコミセン</t>
    </rPh>
    <rPh sb="2" eb="3">
      <t>セン</t>
    </rPh>
    <rPh sb="4" eb="6">
      <t>ゴウケイ</t>
    </rPh>
    <rPh sb="6" eb="8">
      <t>スウリョウ</t>
    </rPh>
    <rPh sb="9" eb="10">
      <t>ジョウ</t>
    </rPh>
    <rPh sb="10" eb="11">
      <t>スウ</t>
    </rPh>
    <rPh sb="13" eb="15">
      <t>ニュウリョク</t>
    </rPh>
    <phoneticPr fontId="1"/>
  </si>
  <si>
    <t>高圧線・低圧線同士を接続する縁廻り部分へ、防護が必要な箇所数を入力ください。</t>
    <rPh sb="0" eb="3">
      <t>コウアツセン</t>
    </rPh>
    <rPh sb="4" eb="7">
      <t>テイアツセン</t>
    </rPh>
    <rPh sb="7" eb="9">
      <t>ドウシ</t>
    </rPh>
    <rPh sb="10" eb="12">
      <t>セツゾク</t>
    </rPh>
    <rPh sb="14" eb="16">
      <t>エンマワ</t>
    </rPh>
    <rPh sb="17" eb="19">
      <t>ブブン</t>
    </rPh>
    <rPh sb="21" eb="23">
      <t>ボウゴ</t>
    </rPh>
    <rPh sb="24" eb="26">
      <t>ヒツヨウ</t>
    </rPh>
    <rPh sb="27" eb="29">
      <t>カショ</t>
    </rPh>
    <rPh sb="29" eb="30">
      <t>スウ</t>
    </rPh>
    <rPh sb="31" eb="33">
      <t>ニュウリョク</t>
    </rPh>
    <phoneticPr fontId="1"/>
  </si>
  <si>
    <t>開閉器・変圧器・VCT等の機器へ、防護が必要な電柱の基数[基]を入力ください。</t>
    <rPh sb="0" eb="3">
      <t>カイヘイキ</t>
    </rPh>
    <rPh sb="4" eb="7">
      <t>ヘンアツキ</t>
    </rPh>
    <rPh sb="11" eb="12">
      <t>トウ</t>
    </rPh>
    <rPh sb="13" eb="15">
      <t>キキ</t>
    </rPh>
    <rPh sb="17" eb="19">
      <t>ボウゴ</t>
    </rPh>
    <rPh sb="20" eb="22">
      <t>ヒツヨウ</t>
    </rPh>
    <rPh sb="23" eb="25">
      <t>デンチュウ</t>
    </rPh>
    <rPh sb="26" eb="27">
      <t>モトイ</t>
    </rPh>
    <rPh sb="27" eb="28">
      <t>カズ</t>
    </rPh>
    <rPh sb="29" eb="30">
      <t>モトイ</t>
    </rPh>
    <rPh sb="32" eb="34">
      <t>ニュウリョク</t>
    </rPh>
    <phoneticPr fontId="1"/>
  </si>
  <si>
    <t>電線1本(1条)へ、防護管の取付が必要な範囲[ｍ]を入力ください。</t>
    <rPh sb="0" eb="2">
      <t>デンセン</t>
    </rPh>
    <rPh sb="3" eb="4">
      <t>ホン</t>
    </rPh>
    <rPh sb="6" eb="7">
      <t>ジョウ</t>
    </rPh>
    <rPh sb="10" eb="13">
      <t>ボウゴカン</t>
    </rPh>
    <rPh sb="14" eb="16">
      <t>トリツケ</t>
    </rPh>
    <rPh sb="17" eb="19">
      <t>ヒツヨウ</t>
    </rPh>
    <rPh sb="20" eb="22">
      <t>ハンイ</t>
    </rPh>
    <rPh sb="26" eb="28">
      <t>ニュウリョク</t>
    </rPh>
    <phoneticPr fontId="1"/>
  </si>
  <si>
    <t>引込線1本(1条)へ、防護管の取付が必要な範囲[ｍ]を入力ください。</t>
    <rPh sb="0" eb="3">
      <t>ヒキコミセン</t>
    </rPh>
    <rPh sb="4" eb="5">
      <t>ホン</t>
    </rPh>
    <rPh sb="7" eb="8">
      <t>ジョウ</t>
    </rPh>
    <rPh sb="11" eb="14">
      <t>ボウゴカン</t>
    </rPh>
    <rPh sb="15" eb="17">
      <t>トリツケ</t>
    </rPh>
    <rPh sb="18" eb="20">
      <t>ヒツヨウ</t>
    </rPh>
    <rPh sb="21" eb="23">
      <t>ハンイ</t>
    </rPh>
    <rPh sb="27" eb="29">
      <t>ニュウリョク</t>
    </rPh>
    <phoneticPr fontId="1"/>
  </si>
  <si>
    <t>＜ご留意事項＞
・事前立会をご希望される場合、施工にあたり船舶で移動する場合、取付希望範囲・数量・工期等について調整が発生し、追加費用が
　必要となる場合は、別途費用を申し受けます。
・本概算額算定シートは、当社がアップデートを行う可能性がありますので、適宜最新版をご活用願います。
　※概算額算定シートは、https://www.yonden.co.jp/nw/assets/xls/bougokan/index/bougokan_santei.xlsxに公表しています。</t>
    <rPh sb="2" eb="6">
      <t>リュウイジコウ</t>
    </rPh>
    <rPh sb="9" eb="13">
      <t>ジゼンリッカイ</t>
    </rPh>
    <rPh sb="15" eb="17">
      <t>キボウ</t>
    </rPh>
    <rPh sb="20" eb="22">
      <t>バアイ</t>
    </rPh>
    <rPh sb="23" eb="25">
      <t>セコウ</t>
    </rPh>
    <rPh sb="29" eb="31">
      <t>センパク</t>
    </rPh>
    <rPh sb="32" eb="34">
      <t>イドウ</t>
    </rPh>
    <rPh sb="36" eb="38">
      <t>バアイ</t>
    </rPh>
    <rPh sb="46" eb="48">
      <t>スウリョウ</t>
    </rPh>
    <rPh sb="49" eb="51">
      <t>コウキ</t>
    </rPh>
    <rPh sb="51" eb="52">
      <t>トウ</t>
    </rPh>
    <rPh sb="56" eb="58">
      <t>チョウセイ</t>
    </rPh>
    <rPh sb="59" eb="61">
      <t>ハッセイ</t>
    </rPh>
    <rPh sb="63" eb="65">
      <t>ツイカ</t>
    </rPh>
    <rPh sb="65" eb="67">
      <t>ヒヨウ</t>
    </rPh>
    <rPh sb="70" eb="72">
      <t>ヒツヨウ</t>
    </rPh>
    <rPh sb="75" eb="77">
      <t>バアイ</t>
    </rPh>
    <rPh sb="84" eb="85">
      <t>モウ</t>
    </rPh>
    <rPh sb="86" eb="87">
      <t>ウ</t>
    </rPh>
    <rPh sb="93" eb="97">
      <t>ホンガイサンガク</t>
    </rPh>
    <rPh sb="97" eb="99">
      <t>サンテイ</t>
    </rPh>
    <rPh sb="104" eb="106">
      <t>トウシャ</t>
    </rPh>
    <rPh sb="114" eb="115">
      <t>オコナ</t>
    </rPh>
    <rPh sb="116" eb="119">
      <t>カノウセイ</t>
    </rPh>
    <rPh sb="127" eb="129">
      <t>テキギ</t>
    </rPh>
    <rPh sb="129" eb="132">
      <t>サイシンバン</t>
    </rPh>
    <rPh sb="134" eb="137">
      <t>カツヨウネガ</t>
    </rPh>
    <rPh sb="144" eb="149">
      <t>ガイサンガクサンテイ</t>
    </rPh>
    <rPh sb="229" eb="231">
      <t>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</si>
</sst>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u/>
      <sz val="10"/>
      <color theme="1"/>
      <name val="メイリオ"/>
      <family val="3"/>
      <charset val="128"/>
    </font>
    <font>
      <b/>
      <u/>
      <sz val="18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7" borderId="0" xfId="0" applyFill="1">
      <alignment vertical="center"/>
    </xf>
    <xf numFmtId="0" fontId="0" fillId="5" borderId="1" xfId="0" applyFill="1" applyBorder="1">
      <alignment vertical="center"/>
    </xf>
    <xf numFmtId="0" fontId="0" fillId="8" borderId="1" xfId="0" applyFill="1" applyBorder="1" applyAlignment="1">
      <alignment vertical="center"/>
    </xf>
    <xf numFmtId="0" fontId="0" fillId="4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9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11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12" borderId="8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0" xfId="0" applyAlignment="1"/>
    <xf numFmtId="0" fontId="5" fillId="0" borderId="2" xfId="0" applyFont="1" applyBorder="1" applyAlignment="1">
      <alignment horizontal="center" vertical="center"/>
    </xf>
    <xf numFmtId="0" fontId="2" fillId="12" borderId="7" xfId="0" applyFont="1" applyFill="1" applyBorder="1" applyAlignment="1" applyProtection="1">
      <alignment horizontal="center" vertical="center"/>
      <protection locked="0"/>
    </xf>
    <xf numFmtId="0" fontId="2" fillId="12" borderId="8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8" fillId="13" borderId="19" xfId="0" applyFont="1" applyFill="1" applyBorder="1" applyAlignment="1">
      <alignment horizontal="center" vertical="center"/>
    </xf>
    <xf numFmtId="3" fontId="7" fillId="13" borderId="19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textRotation="255"/>
    </xf>
    <xf numFmtId="0" fontId="2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left" vertical="center"/>
    </xf>
    <xf numFmtId="0" fontId="5" fillId="12" borderId="3" xfId="0" applyFont="1" applyFill="1" applyBorder="1" applyAlignment="1">
      <alignment horizontal="left" vertical="center"/>
    </xf>
    <xf numFmtId="0" fontId="5" fillId="12" borderId="4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0" fillId="3" borderId="0" xfId="0" applyFont="1" applyFill="1" applyAlignment="1">
      <alignment horizontal="left" vertical="center" indent="8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B3B"/>
      <color rgb="FFFFFFCC"/>
      <color rgb="FFFF7171"/>
      <color rgb="FF002060"/>
      <color rgb="FFCC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54</xdr:row>
          <xdr:rowOff>200025</xdr:rowOff>
        </xdr:from>
        <xdr:to>
          <xdr:col>11</xdr:col>
          <xdr:colOff>1714500</xdr:colOff>
          <xdr:row>69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864994</xdr:colOff>
      <xdr:row>64</xdr:row>
      <xdr:rowOff>108588</xdr:rowOff>
    </xdr:from>
    <xdr:to>
      <xdr:col>4</xdr:col>
      <xdr:colOff>135302</xdr:colOff>
      <xdr:row>65</xdr:row>
      <xdr:rowOff>189130</xdr:rowOff>
    </xdr:to>
    <xdr:sp macro="" textlink="">
      <xdr:nvSpPr>
        <xdr:cNvPr id="71" name="テキスト ボックス 70"/>
        <xdr:cNvSpPr txBox="1"/>
      </xdr:nvSpPr>
      <xdr:spPr>
        <a:xfrm>
          <a:off x="1750259" y="14754676"/>
          <a:ext cx="928778" cy="315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6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引込線１</a:t>
          </a:r>
        </a:p>
      </xdr:txBody>
    </xdr:sp>
    <xdr:clientData/>
  </xdr:twoCellAnchor>
  <xdr:twoCellAnchor>
    <xdr:from>
      <xdr:col>9</xdr:col>
      <xdr:colOff>449025</xdr:colOff>
      <xdr:row>64</xdr:row>
      <xdr:rowOff>97442</xdr:rowOff>
    </xdr:from>
    <xdr:to>
      <xdr:col>11</xdr:col>
      <xdr:colOff>12392</xdr:colOff>
      <xdr:row>65</xdr:row>
      <xdr:rowOff>180786</xdr:rowOff>
    </xdr:to>
    <xdr:sp macro="" textlink="">
      <xdr:nvSpPr>
        <xdr:cNvPr id="73" name="テキスト ボックス 72"/>
        <xdr:cNvSpPr txBox="1"/>
      </xdr:nvSpPr>
      <xdr:spPr>
        <a:xfrm>
          <a:off x="6332113" y="14743530"/>
          <a:ext cx="930485" cy="3186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6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引込線２</a:t>
          </a:r>
        </a:p>
      </xdr:txBody>
    </xdr:sp>
    <xdr:clientData/>
  </xdr:twoCellAnchor>
  <xdr:twoCellAnchor>
    <xdr:from>
      <xdr:col>4</xdr:col>
      <xdr:colOff>38166</xdr:colOff>
      <xdr:row>53</xdr:row>
      <xdr:rowOff>159792</xdr:rowOff>
    </xdr:from>
    <xdr:to>
      <xdr:col>5</xdr:col>
      <xdr:colOff>533235</xdr:colOff>
      <xdr:row>55</xdr:row>
      <xdr:rowOff>7813</xdr:rowOff>
    </xdr:to>
    <xdr:sp macro="" textlink="">
      <xdr:nvSpPr>
        <xdr:cNvPr id="78" name="テキスト ボックス 77"/>
        <xdr:cNvSpPr txBox="1"/>
      </xdr:nvSpPr>
      <xdr:spPr>
        <a:xfrm>
          <a:off x="2581901" y="12217321"/>
          <a:ext cx="1178628" cy="3186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30</a:t>
          </a:r>
          <a:r>
            <a:rPr kumimoji="1" lang="ja-JP" altLang="en-US" sz="14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ｍ</a:t>
          </a:r>
          <a:r>
            <a:rPr kumimoji="1" lang="ja-JP" altLang="en-US" sz="1400" b="1" baseline="0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ja-JP" altLang="en-US" sz="14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３条</a:t>
          </a:r>
        </a:p>
      </xdr:txBody>
    </xdr:sp>
    <xdr:clientData/>
  </xdr:twoCellAnchor>
  <xdr:twoCellAnchor>
    <xdr:from>
      <xdr:col>2</xdr:col>
      <xdr:colOff>731744</xdr:colOff>
      <xdr:row>55</xdr:row>
      <xdr:rowOff>118222</xdr:rowOff>
    </xdr:from>
    <xdr:to>
      <xdr:col>6</xdr:col>
      <xdr:colOff>625982</xdr:colOff>
      <xdr:row>55</xdr:row>
      <xdr:rowOff>207785</xdr:rowOff>
    </xdr:to>
    <xdr:sp macro="" textlink="">
      <xdr:nvSpPr>
        <xdr:cNvPr id="82" name="正方形/長方形 81"/>
        <xdr:cNvSpPr/>
      </xdr:nvSpPr>
      <xdr:spPr>
        <a:xfrm>
          <a:off x="1617009" y="12646398"/>
          <a:ext cx="2841385" cy="89563"/>
        </a:xfrm>
        <a:prstGeom prst="rect">
          <a:avLst/>
        </a:prstGeom>
        <a:solidFill>
          <a:srgbClr val="FFFFCC">
            <a:alpha val="50196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1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556383</xdr:colOff>
      <xdr:row>60</xdr:row>
      <xdr:rowOff>95564</xdr:rowOff>
    </xdr:from>
    <xdr:to>
      <xdr:col>6</xdr:col>
      <xdr:colOff>449872</xdr:colOff>
      <xdr:row>61</xdr:row>
      <xdr:rowOff>181710</xdr:rowOff>
    </xdr:to>
    <xdr:sp macro="" textlink="">
      <xdr:nvSpPr>
        <xdr:cNvPr id="92" name="テキスト ボックス 91"/>
        <xdr:cNvSpPr txBox="1"/>
      </xdr:nvSpPr>
      <xdr:spPr>
        <a:xfrm rot="19426144">
          <a:off x="3100118" y="13845182"/>
          <a:ext cx="1182166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 b="1">
              <a:solidFill>
                <a:schemeClr val="accent6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20</a:t>
          </a:r>
          <a:r>
            <a:rPr kumimoji="1" lang="ja-JP" altLang="en-US" sz="1400" b="1">
              <a:solidFill>
                <a:schemeClr val="accent6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ｍ １条</a:t>
          </a:r>
        </a:p>
      </xdr:txBody>
    </xdr:sp>
    <xdr:clientData/>
  </xdr:twoCellAnchor>
  <xdr:twoCellAnchor>
    <xdr:from>
      <xdr:col>4</xdr:col>
      <xdr:colOff>380897</xdr:colOff>
      <xdr:row>62</xdr:row>
      <xdr:rowOff>81860</xdr:rowOff>
    </xdr:from>
    <xdr:to>
      <xdr:col>7</xdr:col>
      <xdr:colOff>176973</xdr:colOff>
      <xdr:row>62</xdr:row>
      <xdr:rowOff>149698</xdr:rowOff>
    </xdr:to>
    <xdr:sp macro="" textlink="">
      <xdr:nvSpPr>
        <xdr:cNvPr id="93" name="正方形/長方形 92"/>
        <xdr:cNvSpPr/>
      </xdr:nvSpPr>
      <xdr:spPr>
        <a:xfrm rot="19440822">
          <a:off x="2924632" y="14257301"/>
          <a:ext cx="1768312" cy="67838"/>
        </a:xfrm>
        <a:prstGeom prst="rect">
          <a:avLst/>
        </a:prstGeom>
        <a:solidFill>
          <a:srgbClr val="FFFFCC">
            <a:alpha val="50196"/>
          </a:srgb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1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394642</xdr:colOff>
      <xdr:row>70</xdr:row>
      <xdr:rowOff>94759</xdr:rowOff>
    </xdr:from>
    <xdr:to>
      <xdr:col>7</xdr:col>
      <xdr:colOff>77070</xdr:colOff>
      <xdr:row>70</xdr:row>
      <xdr:rowOff>94759</xdr:rowOff>
    </xdr:to>
    <xdr:cxnSp macro="">
      <xdr:nvCxnSpPr>
        <xdr:cNvPr id="94" name="直線矢印コネクタ 93"/>
        <xdr:cNvCxnSpPr/>
      </xdr:nvCxnSpPr>
      <xdr:spPr>
        <a:xfrm flipV="1">
          <a:off x="1279907" y="16152788"/>
          <a:ext cx="3313134" cy="0"/>
        </a:xfrm>
        <a:prstGeom prst="straightConnector1">
          <a:avLst/>
        </a:prstGeom>
        <a:ln w="19050">
          <a:solidFill>
            <a:srgbClr val="002060"/>
          </a:solidFill>
          <a:headEnd type="stealth" w="lg" len="lg"/>
          <a:tailEnd type="stealth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123493</xdr:colOff>
      <xdr:row>69</xdr:row>
      <xdr:rowOff>227552</xdr:rowOff>
    </xdr:from>
    <xdr:to>
      <xdr:col>5</xdr:col>
      <xdr:colOff>128147</xdr:colOff>
      <xdr:row>70</xdr:row>
      <xdr:rowOff>228206</xdr:rowOff>
    </xdr:to>
    <xdr:sp macro="" textlink="">
      <xdr:nvSpPr>
        <xdr:cNvPr id="95" name="テキスト ボックス 94"/>
        <xdr:cNvSpPr txBox="1"/>
      </xdr:nvSpPr>
      <xdr:spPr>
        <a:xfrm>
          <a:off x="2667228" y="16050258"/>
          <a:ext cx="688213" cy="23597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r>
            <a:rPr kumimoji="1" lang="ja-JP" altLang="en-US" sz="14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径間１</a:t>
          </a:r>
        </a:p>
      </xdr:txBody>
    </xdr:sp>
    <xdr:clientData/>
  </xdr:twoCellAnchor>
  <xdr:twoCellAnchor>
    <xdr:from>
      <xdr:col>7</xdr:col>
      <xdr:colOff>185427</xdr:colOff>
      <xdr:row>70</xdr:row>
      <xdr:rowOff>87418</xdr:rowOff>
    </xdr:from>
    <xdr:to>
      <xdr:col>11</xdr:col>
      <xdr:colOff>767359</xdr:colOff>
      <xdr:row>70</xdr:row>
      <xdr:rowOff>87418</xdr:rowOff>
    </xdr:to>
    <xdr:cxnSp macro="">
      <xdr:nvCxnSpPr>
        <xdr:cNvPr id="96" name="直線矢印コネクタ 95"/>
        <xdr:cNvCxnSpPr/>
      </xdr:nvCxnSpPr>
      <xdr:spPr>
        <a:xfrm flipV="1">
          <a:off x="4701398" y="16145447"/>
          <a:ext cx="3316167" cy="0"/>
        </a:xfrm>
        <a:prstGeom prst="straightConnector1">
          <a:avLst/>
        </a:prstGeom>
        <a:ln w="19050">
          <a:solidFill>
            <a:srgbClr val="C00000"/>
          </a:solidFill>
          <a:headEnd type="stealth" w="lg" len="lg"/>
          <a:tailEnd type="stealth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72848</xdr:colOff>
      <xdr:row>69</xdr:row>
      <xdr:rowOff>227552</xdr:rowOff>
    </xdr:from>
    <xdr:to>
      <xdr:col>10</xdr:col>
      <xdr:colOff>66297</xdr:colOff>
      <xdr:row>70</xdr:row>
      <xdr:rowOff>228206</xdr:rowOff>
    </xdr:to>
    <xdr:sp macro="" textlink="">
      <xdr:nvSpPr>
        <xdr:cNvPr id="98" name="テキスト ボックス 97"/>
        <xdr:cNvSpPr txBox="1"/>
      </xdr:nvSpPr>
      <xdr:spPr>
        <a:xfrm>
          <a:off x="5955936" y="16050258"/>
          <a:ext cx="677008" cy="23597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r>
            <a:rPr kumimoji="1" lang="ja-JP" altLang="en-US" sz="14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径間２</a:t>
          </a:r>
        </a:p>
      </xdr:txBody>
    </xdr:sp>
    <xdr:clientData/>
  </xdr:twoCellAnchor>
  <xdr:twoCellAnchor>
    <xdr:from>
      <xdr:col>3</xdr:col>
      <xdr:colOff>82363</xdr:colOff>
      <xdr:row>56</xdr:row>
      <xdr:rowOff>70597</xdr:rowOff>
    </xdr:from>
    <xdr:to>
      <xdr:col>7</xdr:col>
      <xdr:colOff>188819</xdr:colOff>
      <xdr:row>56</xdr:row>
      <xdr:rowOff>182096</xdr:rowOff>
    </xdr:to>
    <xdr:sp macro="" textlink="">
      <xdr:nvSpPr>
        <xdr:cNvPr id="99" name="正方形/長方形 98"/>
        <xdr:cNvSpPr/>
      </xdr:nvSpPr>
      <xdr:spPr>
        <a:xfrm>
          <a:off x="1931334" y="12834097"/>
          <a:ext cx="2773456" cy="111499"/>
        </a:xfrm>
        <a:prstGeom prst="rect">
          <a:avLst/>
        </a:prstGeom>
        <a:solidFill>
          <a:srgbClr val="FFFFCC">
            <a:alpha val="50196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1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408012</xdr:colOff>
      <xdr:row>57</xdr:row>
      <xdr:rowOff>24285</xdr:rowOff>
    </xdr:from>
    <xdr:to>
      <xdr:col>7</xdr:col>
      <xdr:colOff>436468</xdr:colOff>
      <xdr:row>57</xdr:row>
      <xdr:rowOff>108696</xdr:rowOff>
    </xdr:to>
    <xdr:sp macro="" textlink="">
      <xdr:nvSpPr>
        <xdr:cNvPr id="100" name="正方形/長方形 99"/>
        <xdr:cNvSpPr/>
      </xdr:nvSpPr>
      <xdr:spPr>
        <a:xfrm>
          <a:off x="2256983" y="13023109"/>
          <a:ext cx="2695456" cy="84411"/>
        </a:xfrm>
        <a:prstGeom prst="rect">
          <a:avLst/>
        </a:prstGeom>
        <a:solidFill>
          <a:srgbClr val="FFFFCC">
            <a:alpha val="50196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1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30120</xdr:colOff>
      <xdr:row>55</xdr:row>
      <xdr:rowOff>129061</xdr:rowOff>
    </xdr:from>
    <xdr:to>
      <xdr:col>9</xdr:col>
      <xdr:colOff>56658</xdr:colOff>
      <xdr:row>55</xdr:row>
      <xdr:rowOff>198260</xdr:rowOff>
    </xdr:to>
    <xdr:sp macro="" textlink="">
      <xdr:nvSpPr>
        <xdr:cNvPr id="101" name="正方形/長方形 100"/>
        <xdr:cNvSpPr/>
      </xdr:nvSpPr>
      <xdr:spPr>
        <a:xfrm>
          <a:off x="4546091" y="12657237"/>
          <a:ext cx="1393655" cy="69199"/>
        </a:xfrm>
        <a:prstGeom prst="rect">
          <a:avLst/>
        </a:prstGeom>
        <a:solidFill>
          <a:srgbClr val="FFFFCC">
            <a:alpha val="50196"/>
          </a:srgbClr>
        </a:solidFill>
        <a:ln>
          <a:solidFill>
            <a:srgbClr val="FF3B3B">
              <a:alpha val="69804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1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342204</xdr:colOff>
      <xdr:row>56</xdr:row>
      <xdr:rowOff>90961</xdr:rowOff>
    </xdr:from>
    <xdr:to>
      <xdr:col>9</xdr:col>
      <xdr:colOff>368742</xdr:colOff>
      <xdr:row>56</xdr:row>
      <xdr:rowOff>160160</xdr:rowOff>
    </xdr:to>
    <xdr:sp macro="" textlink="">
      <xdr:nvSpPr>
        <xdr:cNvPr id="102" name="正方形/長方形 101"/>
        <xdr:cNvSpPr/>
      </xdr:nvSpPr>
      <xdr:spPr>
        <a:xfrm>
          <a:off x="4858175" y="12854461"/>
          <a:ext cx="1393655" cy="69199"/>
        </a:xfrm>
        <a:prstGeom prst="rect">
          <a:avLst/>
        </a:prstGeom>
        <a:solidFill>
          <a:srgbClr val="FFFFCC">
            <a:alpha val="50196"/>
          </a:srgbClr>
        </a:solidFill>
        <a:ln>
          <a:solidFill>
            <a:srgbClr val="FF3B3B">
              <a:alpha val="69804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1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351558</xdr:colOff>
      <xdr:row>57</xdr:row>
      <xdr:rowOff>204888</xdr:rowOff>
    </xdr:from>
    <xdr:to>
      <xdr:col>11</xdr:col>
      <xdr:colOff>1276555</xdr:colOff>
      <xdr:row>58</xdr:row>
      <xdr:rowOff>100929</xdr:rowOff>
    </xdr:to>
    <xdr:sp macro="" textlink="">
      <xdr:nvSpPr>
        <xdr:cNvPr id="103" name="正方形/長方形 102"/>
        <xdr:cNvSpPr/>
      </xdr:nvSpPr>
      <xdr:spPr>
        <a:xfrm rot="923478">
          <a:off x="7601764" y="13203712"/>
          <a:ext cx="924997" cy="131364"/>
        </a:xfrm>
        <a:prstGeom prst="rect">
          <a:avLst/>
        </a:prstGeom>
        <a:solidFill>
          <a:srgbClr val="FFFFCC">
            <a:alpha val="50196"/>
          </a:srgbClr>
        </a:solidFill>
        <a:ln w="3175">
          <a:solidFill>
            <a:schemeClr val="accent1">
              <a:alpha val="7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1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194955</xdr:colOff>
      <xdr:row>53</xdr:row>
      <xdr:rowOff>156711</xdr:rowOff>
    </xdr:from>
    <xdr:to>
      <xdr:col>9</xdr:col>
      <xdr:colOff>278</xdr:colOff>
      <xdr:row>55</xdr:row>
      <xdr:rowOff>4732</xdr:rowOff>
    </xdr:to>
    <xdr:sp macro="" textlink="">
      <xdr:nvSpPr>
        <xdr:cNvPr id="108" name="テキスト ボックス 107"/>
        <xdr:cNvSpPr txBox="1"/>
      </xdr:nvSpPr>
      <xdr:spPr>
        <a:xfrm>
          <a:off x="4710926" y="12214240"/>
          <a:ext cx="1172440" cy="3186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15</a:t>
          </a:r>
          <a:r>
            <a:rPr kumimoji="1" lang="ja-JP" altLang="en-US" sz="14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ｍ</a:t>
          </a:r>
          <a:r>
            <a:rPr kumimoji="1" lang="ja-JP" altLang="en-US" sz="1400" b="1" baseline="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ja-JP" altLang="en-US" sz="14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３条</a:t>
          </a:r>
        </a:p>
      </xdr:txBody>
    </xdr:sp>
    <xdr:clientData/>
  </xdr:twoCellAnchor>
  <xdr:twoCellAnchor>
    <xdr:from>
      <xdr:col>4</xdr:col>
      <xdr:colOff>273968</xdr:colOff>
      <xdr:row>61</xdr:row>
      <xdr:rowOff>136453</xdr:rowOff>
    </xdr:from>
    <xdr:to>
      <xdr:col>7</xdr:col>
      <xdr:colOff>73963</xdr:colOff>
      <xdr:row>62</xdr:row>
      <xdr:rowOff>38665</xdr:rowOff>
    </xdr:to>
    <xdr:grpSp>
      <xdr:nvGrpSpPr>
        <xdr:cNvPr id="110" name="グループ化 109"/>
        <xdr:cNvGrpSpPr/>
      </xdr:nvGrpSpPr>
      <xdr:grpSpPr>
        <a:xfrm rot="19440000">
          <a:off x="2817703" y="13953306"/>
          <a:ext cx="1772231" cy="137535"/>
          <a:chOff x="1931510" y="13263909"/>
          <a:chExt cx="2292335" cy="142810"/>
        </a:xfrm>
      </xdr:grpSpPr>
      <xdr:cxnSp macro="">
        <xdr:nvCxnSpPr>
          <xdr:cNvPr id="111" name="直線コネクタ 110"/>
          <xdr:cNvCxnSpPr/>
        </xdr:nvCxnSpPr>
        <xdr:spPr>
          <a:xfrm flipV="1">
            <a:off x="1937845" y="13340904"/>
            <a:ext cx="2286000" cy="0"/>
          </a:xfrm>
          <a:prstGeom prst="line">
            <a:avLst/>
          </a:prstGeom>
          <a:ln>
            <a:solidFill>
              <a:schemeClr val="accent6">
                <a:lumMod val="75000"/>
                <a:alpha val="80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112" name="直線コネクタ 111"/>
          <xdr:cNvCxnSpPr/>
        </xdr:nvCxnSpPr>
        <xdr:spPr>
          <a:xfrm flipV="1">
            <a:off x="4215349" y="13263909"/>
            <a:ext cx="1" cy="142810"/>
          </a:xfrm>
          <a:prstGeom prst="line">
            <a:avLst/>
          </a:prstGeom>
          <a:ln>
            <a:solidFill>
              <a:schemeClr val="accent6">
                <a:lumMod val="75000"/>
                <a:alpha val="80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113" name="直線コネクタ 112"/>
          <xdr:cNvCxnSpPr/>
        </xdr:nvCxnSpPr>
        <xdr:spPr>
          <a:xfrm flipV="1">
            <a:off x="1931510" y="13263909"/>
            <a:ext cx="1" cy="142810"/>
          </a:xfrm>
          <a:prstGeom prst="line">
            <a:avLst/>
          </a:prstGeom>
          <a:ln>
            <a:solidFill>
              <a:schemeClr val="accent6">
                <a:lumMod val="75000"/>
                <a:alpha val="80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332679</xdr:colOff>
      <xdr:row>58</xdr:row>
      <xdr:rowOff>124090</xdr:rowOff>
    </xdr:from>
    <xdr:to>
      <xdr:col>9</xdr:col>
      <xdr:colOff>359217</xdr:colOff>
      <xdr:row>59</xdr:row>
      <xdr:rowOff>220195</xdr:rowOff>
    </xdr:to>
    <xdr:sp macro="" textlink="">
      <xdr:nvSpPr>
        <xdr:cNvPr id="118" name="正方形/長方形 117"/>
        <xdr:cNvSpPr/>
      </xdr:nvSpPr>
      <xdr:spPr>
        <a:xfrm>
          <a:off x="4848650" y="13358237"/>
          <a:ext cx="1393655" cy="331429"/>
        </a:xfrm>
        <a:prstGeom prst="rect">
          <a:avLst/>
        </a:prstGeom>
        <a:solidFill>
          <a:srgbClr val="FFFFCC">
            <a:alpha val="50196"/>
          </a:srgbClr>
        </a:solidFill>
        <a:ln>
          <a:solidFill>
            <a:srgbClr val="FF3B3B">
              <a:alpha val="69804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1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501726</xdr:colOff>
      <xdr:row>60</xdr:row>
      <xdr:rowOff>118866</xdr:rowOff>
    </xdr:from>
    <xdr:to>
      <xdr:col>9</xdr:col>
      <xdr:colOff>308624</xdr:colOff>
      <xdr:row>61</xdr:row>
      <xdr:rowOff>201050</xdr:rowOff>
    </xdr:to>
    <xdr:sp macro="" textlink="">
      <xdr:nvSpPr>
        <xdr:cNvPr id="121" name="テキスト ボックス 120"/>
        <xdr:cNvSpPr txBox="1"/>
      </xdr:nvSpPr>
      <xdr:spPr>
        <a:xfrm>
          <a:off x="5017697" y="13823660"/>
          <a:ext cx="1174015" cy="317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15</a:t>
          </a:r>
          <a:r>
            <a:rPr kumimoji="1" lang="ja-JP" altLang="en-US" sz="14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ｍ</a:t>
          </a:r>
          <a:r>
            <a:rPr kumimoji="1" lang="ja-JP" altLang="en-US" sz="1400" b="1" baseline="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ja-JP" altLang="en-US" sz="14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４条</a:t>
          </a:r>
        </a:p>
      </xdr:txBody>
    </xdr:sp>
    <xdr:clientData/>
  </xdr:twoCellAnchor>
  <xdr:twoCellAnchor>
    <xdr:from>
      <xdr:col>8</xdr:col>
      <xdr:colOff>531819</xdr:colOff>
      <xdr:row>65</xdr:row>
      <xdr:rowOff>116099</xdr:rowOff>
    </xdr:from>
    <xdr:to>
      <xdr:col>10</xdr:col>
      <xdr:colOff>134460</xdr:colOff>
      <xdr:row>65</xdr:row>
      <xdr:rowOff>188825</xdr:rowOff>
    </xdr:to>
    <xdr:sp macro="" textlink="">
      <xdr:nvSpPr>
        <xdr:cNvPr id="127" name="正方形/長方形 126"/>
        <xdr:cNvSpPr/>
      </xdr:nvSpPr>
      <xdr:spPr>
        <a:xfrm rot="2278945">
          <a:off x="5731348" y="14997511"/>
          <a:ext cx="969759" cy="72726"/>
        </a:xfrm>
        <a:prstGeom prst="rect">
          <a:avLst/>
        </a:prstGeom>
        <a:solidFill>
          <a:srgbClr val="FFFFCC">
            <a:alpha val="50196"/>
          </a:srgbClr>
        </a:solidFill>
        <a:ln>
          <a:solidFill>
            <a:schemeClr val="accent6">
              <a:lumMod val="75000"/>
              <a:alpha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1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473739</xdr:colOff>
      <xdr:row>65</xdr:row>
      <xdr:rowOff>182996</xdr:rowOff>
    </xdr:from>
    <xdr:to>
      <xdr:col>10</xdr:col>
      <xdr:colOff>76380</xdr:colOff>
      <xdr:row>66</xdr:row>
      <xdr:rowOff>24545</xdr:rowOff>
    </xdr:to>
    <xdr:sp macro="" textlink="">
      <xdr:nvSpPr>
        <xdr:cNvPr id="128" name="正方形/長方形 127"/>
        <xdr:cNvSpPr/>
      </xdr:nvSpPr>
      <xdr:spPr>
        <a:xfrm rot="2201795">
          <a:off x="5673268" y="15064408"/>
          <a:ext cx="969759" cy="76872"/>
        </a:xfrm>
        <a:prstGeom prst="rect">
          <a:avLst/>
        </a:prstGeom>
        <a:solidFill>
          <a:srgbClr val="FFFFCC">
            <a:alpha val="50196"/>
          </a:srgbClr>
        </a:solidFill>
        <a:ln>
          <a:solidFill>
            <a:schemeClr val="accent6">
              <a:lumMod val="75000"/>
              <a:alpha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1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376093</xdr:colOff>
      <xdr:row>66</xdr:row>
      <xdr:rowOff>69004</xdr:rowOff>
    </xdr:from>
    <xdr:to>
      <xdr:col>9</xdr:col>
      <xdr:colOff>648161</xdr:colOff>
      <xdr:row>66</xdr:row>
      <xdr:rowOff>205995</xdr:rowOff>
    </xdr:to>
    <xdr:grpSp>
      <xdr:nvGrpSpPr>
        <xdr:cNvPr id="129" name="グループ化 128"/>
        <xdr:cNvGrpSpPr/>
      </xdr:nvGrpSpPr>
      <xdr:grpSpPr>
        <a:xfrm rot="2220781">
          <a:off x="5575622" y="15062475"/>
          <a:ext cx="955627" cy="136991"/>
          <a:chOff x="1931510" y="13263909"/>
          <a:chExt cx="2292335" cy="142810"/>
        </a:xfrm>
      </xdr:grpSpPr>
      <xdr:cxnSp macro="">
        <xdr:nvCxnSpPr>
          <xdr:cNvPr id="130" name="直線コネクタ 129"/>
          <xdr:cNvCxnSpPr/>
        </xdr:nvCxnSpPr>
        <xdr:spPr>
          <a:xfrm flipV="1">
            <a:off x="1937845" y="13340904"/>
            <a:ext cx="2286000" cy="0"/>
          </a:xfrm>
          <a:prstGeom prst="line">
            <a:avLst/>
          </a:prstGeom>
          <a:ln>
            <a:solidFill>
              <a:schemeClr val="accent6">
                <a:lumMod val="75000"/>
                <a:alpha val="80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131" name="直線コネクタ 130"/>
          <xdr:cNvCxnSpPr/>
        </xdr:nvCxnSpPr>
        <xdr:spPr>
          <a:xfrm flipV="1">
            <a:off x="4215349" y="13263909"/>
            <a:ext cx="1" cy="142810"/>
          </a:xfrm>
          <a:prstGeom prst="line">
            <a:avLst/>
          </a:prstGeom>
          <a:ln>
            <a:solidFill>
              <a:schemeClr val="accent6">
                <a:lumMod val="75000"/>
                <a:alpha val="80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132" name="直線コネクタ 131"/>
          <xdr:cNvCxnSpPr/>
        </xdr:nvCxnSpPr>
        <xdr:spPr>
          <a:xfrm flipV="1">
            <a:off x="1931510" y="13263909"/>
            <a:ext cx="1" cy="142810"/>
          </a:xfrm>
          <a:prstGeom prst="line">
            <a:avLst/>
          </a:prstGeom>
          <a:ln>
            <a:solidFill>
              <a:schemeClr val="accent6">
                <a:lumMod val="75000"/>
                <a:alpha val="80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144682</xdr:colOff>
      <xdr:row>66</xdr:row>
      <xdr:rowOff>66681</xdr:rowOff>
    </xdr:from>
    <xdr:to>
      <xdr:col>9</xdr:col>
      <xdr:colOff>430262</xdr:colOff>
      <xdr:row>67</xdr:row>
      <xdr:rowOff>158470</xdr:rowOff>
    </xdr:to>
    <xdr:sp macro="" textlink="">
      <xdr:nvSpPr>
        <xdr:cNvPr id="133" name="テキスト ボックス 132"/>
        <xdr:cNvSpPr txBox="1"/>
      </xdr:nvSpPr>
      <xdr:spPr>
        <a:xfrm rot="2195337">
          <a:off x="5348980" y="15290468"/>
          <a:ext cx="970569" cy="3309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 b="1">
              <a:solidFill>
                <a:schemeClr val="accent6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5</a:t>
          </a:r>
          <a:r>
            <a:rPr kumimoji="1" lang="ja-JP" altLang="en-US" sz="1400" b="1">
              <a:solidFill>
                <a:schemeClr val="accent6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ｍ ２条</a:t>
          </a:r>
        </a:p>
      </xdr:txBody>
    </xdr:sp>
    <xdr:clientData/>
  </xdr:twoCellAnchor>
  <xdr:twoCellAnchor>
    <xdr:from>
      <xdr:col>11</xdr:col>
      <xdr:colOff>388844</xdr:colOff>
      <xdr:row>60</xdr:row>
      <xdr:rowOff>191621</xdr:rowOff>
    </xdr:from>
    <xdr:to>
      <xdr:col>11</xdr:col>
      <xdr:colOff>1627094</xdr:colOff>
      <xdr:row>64</xdr:row>
      <xdr:rowOff>153522</xdr:rowOff>
    </xdr:to>
    <xdr:sp macro="" textlink="">
      <xdr:nvSpPr>
        <xdr:cNvPr id="2" name="楕円 1"/>
        <xdr:cNvSpPr/>
      </xdr:nvSpPr>
      <xdr:spPr>
        <a:xfrm>
          <a:off x="7639050" y="13896415"/>
          <a:ext cx="1238250" cy="903195"/>
        </a:xfrm>
        <a:prstGeom prst="ellipse">
          <a:avLst/>
        </a:prstGeom>
        <a:solidFill>
          <a:srgbClr val="FFFFCC">
            <a:alpha val="40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1265143</xdr:colOff>
      <xdr:row>58</xdr:row>
      <xdr:rowOff>15102</xdr:rowOff>
    </xdr:from>
    <xdr:to>
      <xdr:col>11</xdr:col>
      <xdr:colOff>1484218</xdr:colOff>
      <xdr:row>63</xdr:row>
      <xdr:rowOff>219813</xdr:rowOff>
    </xdr:to>
    <xdr:sp macro="" textlink="">
      <xdr:nvSpPr>
        <xdr:cNvPr id="46" name="正方形/長方形 45"/>
        <xdr:cNvSpPr/>
      </xdr:nvSpPr>
      <xdr:spPr>
        <a:xfrm rot="5400000">
          <a:off x="7934222" y="13830376"/>
          <a:ext cx="1381329" cy="219075"/>
        </a:xfrm>
        <a:prstGeom prst="rect">
          <a:avLst/>
        </a:prstGeom>
        <a:solidFill>
          <a:srgbClr val="FFFFCC">
            <a:alpha val="50196"/>
          </a:srgbClr>
        </a:solidFill>
        <a:ln w="3175">
          <a:solidFill>
            <a:schemeClr val="accent1">
              <a:alpha val="7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1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276584</xdr:colOff>
      <xdr:row>57</xdr:row>
      <xdr:rowOff>52464</xdr:rowOff>
    </xdr:from>
    <xdr:to>
      <xdr:col>11</xdr:col>
      <xdr:colOff>1296759</xdr:colOff>
      <xdr:row>57</xdr:row>
      <xdr:rowOff>176014</xdr:rowOff>
    </xdr:to>
    <xdr:sp macro="" textlink="">
      <xdr:nvSpPr>
        <xdr:cNvPr id="47" name="正方形/長方形 46"/>
        <xdr:cNvSpPr/>
      </xdr:nvSpPr>
      <xdr:spPr>
        <a:xfrm rot="923478" flipV="1">
          <a:off x="7526790" y="13051288"/>
          <a:ext cx="1020175" cy="123550"/>
        </a:xfrm>
        <a:prstGeom prst="rect">
          <a:avLst/>
        </a:prstGeom>
        <a:solidFill>
          <a:srgbClr val="FFFFCC">
            <a:alpha val="50196"/>
          </a:srgbClr>
        </a:solidFill>
        <a:ln w="3175">
          <a:solidFill>
            <a:schemeClr val="accent1">
              <a:alpha val="7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1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302586</xdr:colOff>
      <xdr:row>56</xdr:row>
      <xdr:rowOff>144578</xdr:rowOff>
    </xdr:from>
    <xdr:to>
      <xdr:col>11</xdr:col>
      <xdr:colOff>1322761</xdr:colOff>
      <xdr:row>57</xdr:row>
      <xdr:rowOff>32597</xdr:rowOff>
    </xdr:to>
    <xdr:sp macro="" textlink="">
      <xdr:nvSpPr>
        <xdr:cNvPr id="48" name="正方形/長方形 47"/>
        <xdr:cNvSpPr/>
      </xdr:nvSpPr>
      <xdr:spPr>
        <a:xfrm rot="1420825" flipV="1">
          <a:off x="7552792" y="12908078"/>
          <a:ext cx="1020175" cy="123343"/>
        </a:xfrm>
        <a:prstGeom prst="rect">
          <a:avLst/>
        </a:prstGeom>
        <a:solidFill>
          <a:srgbClr val="FFFFCC">
            <a:alpha val="50196"/>
          </a:srgbClr>
        </a:solidFill>
        <a:ln w="3175">
          <a:solidFill>
            <a:schemeClr val="accent1">
              <a:alpha val="7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1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10</xdr:col>
      <xdr:colOff>639524</xdr:colOff>
      <xdr:row>59</xdr:row>
      <xdr:rowOff>106967</xdr:rowOff>
    </xdr:from>
    <xdr:to>
      <xdr:col>11</xdr:col>
      <xdr:colOff>1360393</xdr:colOff>
      <xdr:row>60</xdr:row>
      <xdr:rowOff>190312</xdr:rowOff>
    </xdr:to>
    <xdr:sp macro="" textlink="">
      <xdr:nvSpPr>
        <xdr:cNvPr id="49" name="テキスト ボックス 48"/>
        <xdr:cNvSpPr txBox="1"/>
      </xdr:nvSpPr>
      <xdr:spPr>
        <a:xfrm>
          <a:off x="7206171" y="13576438"/>
          <a:ext cx="1404428" cy="3186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機器防護　</a:t>
          </a:r>
          <a:r>
            <a:rPr kumimoji="1" lang="en-US" altLang="ja-JP" sz="1400" b="1">
              <a:solidFill>
                <a:schemeClr val="accent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400" b="1">
              <a:solidFill>
                <a:schemeClr val="accent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基</a:t>
          </a:r>
        </a:p>
      </xdr:txBody>
    </xdr:sp>
    <xdr:clientData/>
  </xdr:twoCellAnchor>
  <xdr:twoCellAnchor>
    <xdr:from>
      <xdr:col>2</xdr:col>
      <xdr:colOff>331694</xdr:colOff>
      <xdr:row>56</xdr:row>
      <xdr:rowOff>80122</xdr:rowOff>
    </xdr:from>
    <xdr:to>
      <xdr:col>3</xdr:col>
      <xdr:colOff>207869</xdr:colOff>
      <xdr:row>57</xdr:row>
      <xdr:rowOff>201145</xdr:rowOff>
    </xdr:to>
    <xdr:sp macro="" textlink="">
      <xdr:nvSpPr>
        <xdr:cNvPr id="4" name="アーチ 3"/>
        <xdr:cNvSpPr/>
      </xdr:nvSpPr>
      <xdr:spPr>
        <a:xfrm>
          <a:off x="1216959" y="12843622"/>
          <a:ext cx="839881" cy="356347"/>
        </a:xfrm>
        <a:prstGeom prst="blockArc">
          <a:avLst/>
        </a:prstGeom>
        <a:solidFill>
          <a:schemeClr val="accent4">
            <a:lumMod val="20000"/>
            <a:lumOff val="80000"/>
            <a:alpha val="70000"/>
          </a:scheme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666054</xdr:colOff>
      <xdr:row>57</xdr:row>
      <xdr:rowOff>14761</xdr:rowOff>
    </xdr:from>
    <xdr:to>
      <xdr:col>10</xdr:col>
      <xdr:colOff>9033</xdr:colOff>
      <xdr:row>57</xdr:row>
      <xdr:rowOff>86761</xdr:rowOff>
    </xdr:to>
    <xdr:sp macro="" textlink="">
      <xdr:nvSpPr>
        <xdr:cNvPr id="52" name="正方形/長方形 51"/>
        <xdr:cNvSpPr/>
      </xdr:nvSpPr>
      <xdr:spPr>
        <a:xfrm>
          <a:off x="5182025" y="13013585"/>
          <a:ext cx="1393655" cy="72000"/>
        </a:xfrm>
        <a:prstGeom prst="rect">
          <a:avLst/>
        </a:prstGeom>
        <a:solidFill>
          <a:srgbClr val="FFFFCC">
            <a:alpha val="50196"/>
          </a:srgbClr>
        </a:solidFill>
        <a:ln>
          <a:solidFill>
            <a:srgbClr val="FF3B3B">
              <a:alpha val="69804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1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41381</xdr:colOff>
      <xdr:row>55</xdr:row>
      <xdr:rowOff>130468</xdr:rowOff>
    </xdr:from>
    <xdr:to>
      <xdr:col>2</xdr:col>
      <xdr:colOff>877340</xdr:colOff>
      <xdr:row>57</xdr:row>
      <xdr:rowOff>16168</xdr:rowOff>
    </xdr:to>
    <xdr:sp macro="" textlink="">
      <xdr:nvSpPr>
        <xdr:cNvPr id="53" name="アーチ 52"/>
        <xdr:cNvSpPr/>
      </xdr:nvSpPr>
      <xdr:spPr>
        <a:xfrm>
          <a:off x="926646" y="12658644"/>
          <a:ext cx="835959" cy="356348"/>
        </a:xfrm>
        <a:prstGeom prst="blockArc">
          <a:avLst/>
        </a:prstGeom>
        <a:solidFill>
          <a:schemeClr val="accent4">
            <a:lumMod val="20000"/>
            <a:lumOff val="80000"/>
            <a:alpha val="70000"/>
          </a:scheme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431026</xdr:colOff>
      <xdr:row>54</xdr:row>
      <xdr:rowOff>186177</xdr:rowOff>
    </xdr:from>
    <xdr:to>
      <xdr:col>2</xdr:col>
      <xdr:colOff>583426</xdr:colOff>
      <xdr:row>56</xdr:row>
      <xdr:rowOff>76040</xdr:rowOff>
    </xdr:to>
    <xdr:sp macro="" textlink="">
      <xdr:nvSpPr>
        <xdr:cNvPr id="54" name="アーチ 53"/>
        <xdr:cNvSpPr/>
      </xdr:nvSpPr>
      <xdr:spPr>
        <a:xfrm>
          <a:off x="632732" y="12479030"/>
          <a:ext cx="835959" cy="360510"/>
        </a:xfrm>
        <a:prstGeom prst="blockArc">
          <a:avLst/>
        </a:prstGeom>
        <a:solidFill>
          <a:schemeClr val="accent4">
            <a:lumMod val="20000"/>
            <a:lumOff val="80000"/>
            <a:alpha val="70000"/>
          </a:scheme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123264</xdr:colOff>
      <xdr:row>57</xdr:row>
      <xdr:rowOff>60984</xdr:rowOff>
    </xdr:from>
    <xdr:to>
      <xdr:col>3</xdr:col>
      <xdr:colOff>72242</xdr:colOff>
      <xdr:row>58</xdr:row>
      <xdr:rowOff>144330</xdr:rowOff>
    </xdr:to>
    <xdr:sp macro="" textlink="">
      <xdr:nvSpPr>
        <xdr:cNvPr id="55" name="テキスト ボックス 54"/>
        <xdr:cNvSpPr txBox="1"/>
      </xdr:nvSpPr>
      <xdr:spPr>
        <a:xfrm>
          <a:off x="123264" y="13059808"/>
          <a:ext cx="1797949" cy="3186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縁廻り防護 　</a:t>
          </a:r>
          <a:r>
            <a:rPr kumimoji="1" lang="en-US" altLang="ja-JP" sz="1400" b="1">
              <a:solidFill>
                <a:schemeClr val="accent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400" b="1">
              <a:solidFill>
                <a:schemeClr val="accent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箇所　</a:t>
          </a:r>
        </a:p>
      </xdr:txBody>
    </xdr:sp>
    <xdr:clientData/>
  </xdr:twoCellAnchor>
  <xdr:twoCellAnchor>
    <xdr:from>
      <xdr:col>2</xdr:col>
      <xdr:colOff>732934</xdr:colOff>
      <xdr:row>54</xdr:row>
      <xdr:rowOff>153806</xdr:rowOff>
    </xdr:from>
    <xdr:to>
      <xdr:col>6</xdr:col>
      <xdr:colOff>623982</xdr:colOff>
      <xdr:row>55</xdr:row>
      <xdr:rowOff>62483</xdr:rowOff>
    </xdr:to>
    <xdr:grpSp>
      <xdr:nvGrpSpPr>
        <xdr:cNvPr id="60" name="グループ化 59"/>
        <xdr:cNvGrpSpPr/>
      </xdr:nvGrpSpPr>
      <xdr:grpSpPr>
        <a:xfrm>
          <a:off x="1618199" y="12323394"/>
          <a:ext cx="2838195" cy="144001"/>
          <a:chOff x="1931510" y="13263909"/>
          <a:chExt cx="2292335" cy="142810"/>
        </a:xfrm>
      </xdr:grpSpPr>
      <xdr:cxnSp macro="">
        <xdr:nvCxnSpPr>
          <xdr:cNvPr id="61" name="直線コネクタ 60"/>
          <xdr:cNvCxnSpPr/>
        </xdr:nvCxnSpPr>
        <xdr:spPr>
          <a:xfrm flipV="1">
            <a:off x="1937845" y="13340904"/>
            <a:ext cx="2286000" cy="0"/>
          </a:xfrm>
          <a:prstGeom prst="line">
            <a:avLst/>
          </a:prstGeom>
          <a:ln>
            <a:solidFill>
              <a:srgbClr val="002060">
                <a:alpha val="80000"/>
              </a:srgb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62" name="直線コネクタ 61"/>
          <xdr:cNvCxnSpPr/>
        </xdr:nvCxnSpPr>
        <xdr:spPr>
          <a:xfrm flipV="1">
            <a:off x="4215349" y="13263909"/>
            <a:ext cx="1" cy="142810"/>
          </a:xfrm>
          <a:prstGeom prst="line">
            <a:avLst/>
          </a:prstGeom>
          <a:ln>
            <a:solidFill>
              <a:srgbClr val="002060">
                <a:alpha val="80000"/>
              </a:srgb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63" name="直線コネクタ 62"/>
          <xdr:cNvCxnSpPr/>
        </xdr:nvCxnSpPr>
        <xdr:spPr>
          <a:xfrm flipV="1">
            <a:off x="1931510" y="13263909"/>
            <a:ext cx="1" cy="142810"/>
          </a:xfrm>
          <a:prstGeom prst="line">
            <a:avLst/>
          </a:prstGeom>
          <a:ln>
            <a:solidFill>
              <a:srgbClr val="002060">
                <a:alpha val="80000"/>
              </a:srgb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22080</xdr:colOff>
      <xdr:row>54</xdr:row>
      <xdr:rowOff>159058</xdr:rowOff>
    </xdr:from>
    <xdr:to>
      <xdr:col>9</xdr:col>
      <xdr:colOff>49375</xdr:colOff>
      <xdr:row>55</xdr:row>
      <xdr:rowOff>67735</xdr:rowOff>
    </xdr:to>
    <xdr:grpSp>
      <xdr:nvGrpSpPr>
        <xdr:cNvPr id="64" name="グループ化 63"/>
        <xdr:cNvGrpSpPr/>
      </xdr:nvGrpSpPr>
      <xdr:grpSpPr>
        <a:xfrm>
          <a:off x="4538051" y="12328646"/>
          <a:ext cx="1394412" cy="144001"/>
          <a:chOff x="1931510" y="13263909"/>
          <a:chExt cx="2292335" cy="142810"/>
        </a:xfrm>
      </xdr:grpSpPr>
      <xdr:cxnSp macro="">
        <xdr:nvCxnSpPr>
          <xdr:cNvPr id="65" name="直線コネクタ 64"/>
          <xdr:cNvCxnSpPr/>
        </xdr:nvCxnSpPr>
        <xdr:spPr>
          <a:xfrm flipV="1">
            <a:off x="1937845" y="13340904"/>
            <a:ext cx="2286000" cy="0"/>
          </a:xfrm>
          <a:prstGeom prst="line">
            <a:avLst/>
          </a:prstGeom>
          <a:ln>
            <a:solidFill>
              <a:srgbClr val="C00000">
                <a:alpha val="80000"/>
              </a:srgb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66" name="直線コネクタ 65"/>
          <xdr:cNvCxnSpPr/>
        </xdr:nvCxnSpPr>
        <xdr:spPr>
          <a:xfrm flipV="1">
            <a:off x="4215349" y="13263909"/>
            <a:ext cx="1" cy="142810"/>
          </a:xfrm>
          <a:prstGeom prst="line">
            <a:avLst/>
          </a:prstGeom>
          <a:ln>
            <a:solidFill>
              <a:srgbClr val="C00000">
                <a:alpha val="80000"/>
              </a:srgb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67" name="直線コネクタ 66"/>
          <xdr:cNvCxnSpPr/>
        </xdr:nvCxnSpPr>
        <xdr:spPr>
          <a:xfrm flipV="1">
            <a:off x="1931510" y="13263909"/>
            <a:ext cx="1" cy="142810"/>
          </a:xfrm>
          <a:prstGeom prst="line">
            <a:avLst/>
          </a:prstGeom>
          <a:ln>
            <a:solidFill>
              <a:srgbClr val="C00000">
                <a:alpha val="80000"/>
              </a:srgb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331452</xdr:colOff>
      <xdr:row>60</xdr:row>
      <xdr:rowOff>30526</xdr:rowOff>
    </xdr:from>
    <xdr:to>
      <xdr:col>9</xdr:col>
      <xdr:colOff>361847</xdr:colOff>
      <xdr:row>60</xdr:row>
      <xdr:rowOff>171725</xdr:rowOff>
    </xdr:to>
    <xdr:grpSp>
      <xdr:nvGrpSpPr>
        <xdr:cNvPr id="68" name="グループ化 67"/>
        <xdr:cNvGrpSpPr/>
      </xdr:nvGrpSpPr>
      <xdr:grpSpPr>
        <a:xfrm>
          <a:off x="4847423" y="13612055"/>
          <a:ext cx="1397512" cy="141199"/>
          <a:chOff x="1931510" y="13263909"/>
          <a:chExt cx="2292335" cy="142810"/>
        </a:xfrm>
      </xdr:grpSpPr>
      <xdr:cxnSp macro="">
        <xdr:nvCxnSpPr>
          <xdr:cNvPr id="69" name="直線コネクタ 68"/>
          <xdr:cNvCxnSpPr/>
        </xdr:nvCxnSpPr>
        <xdr:spPr>
          <a:xfrm flipV="1">
            <a:off x="1937845" y="13340904"/>
            <a:ext cx="2286000" cy="0"/>
          </a:xfrm>
          <a:prstGeom prst="line">
            <a:avLst/>
          </a:prstGeom>
          <a:ln>
            <a:solidFill>
              <a:srgbClr val="C00000">
                <a:alpha val="80000"/>
              </a:srgb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70" name="直線コネクタ 69"/>
          <xdr:cNvCxnSpPr/>
        </xdr:nvCxnSpPr>
        <xdr:spPr>
          <a:xfrm flipV="1">
            <a:off x="4215349" y="13263909"/>
            <a:ext cx="1" cy="142810"/>
          </a:xfrm>
          <a:prstGeom prst="line">
            <a:avLst/>
          </a:prstGeom>
          <a:ln>
            <a:solidFill>
              <a:srgbClr val="C00000">
                <a:alpha val="80000"/>
              </a:srgb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72" name="直線コネクタ 71"/>
          <xdr:cNvCxnSpPr/>
        </xdr:nvCxnSpPr>
        <xdr:spPr>
          <a:xfrm flipV="1">
            <a:off x="1931510" y="13263909"/>
            <a:ext cx="1" cy="142810"/>
          </a:xfrm>
          <a:prstGeom prst="line">
            <a:avLst/>
          </a:prstGeom>
          <a:ln>
            <a:solidFill>
              <a:srgbClr val="C00000">
                <a:alpha val="80000"/>
              </a:srgb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291352</xdr:colOff>
      <xdr:row>1</xdr:row>
      <xdr:rowOff>82924</xdr:rowOff>
    </xdr:from>
    <xdr:to>
      <xdr:col>11</xdr:col>
      <xdr:colOff>1143553</xdr:colOff>
      <xdr:row>1</xdr:row>
      <xdr:rowOff>365123</xdr:rowOff>
    </xdr:to>
    <xdr:grpSp>
      <xdr:nvGrpSpPr>
        <xdr:cNvPr id="56" name="グループ化 55"/>
        <xdr:cNvGrpSpPr>
          <a:grpSpLocks noChangeAspect="1"/>
        </xdr:cNvGrpSpPr>
      </xdr:nvGrpSpPr>
      <xdr:grpSpPr>
        <a:xfrm>
          <a:off x="6857999" y="318248"/>
          <a:ext cx="1535760" cy="282199"/>
          <a:chOff x="4990011" y="591923"/>
          <a:chExt cx="2320008" cy="426307"/>
        </a:xfrm>
      </xdr:grpSpPr>
      <xdr:sp macro="" textlink="">
        <xdr:nvSpPr>
          <xdr:cNvPr id="57" name="テキスト ボックス 10"/>
          <xdr:cNvSpPr txBox="1"/>
        </xdr:nvSpPr>
        <xdr:spPr>
          <a:xfrm>
            <a:off x="4990011" y="591923"/>
            <a:ext cx="2320008" cy="426307"/>
          </a:xfrm>
          <a:prstGeom prst="rect">
            <a:avLst/>
          </a:prstGeom>
          <a:solidFill>
            <a:schemeClr val="bg1"/>
          </a:solidFill>
          <a:ln w="28575">
            <a:noFill/>
          </a:ln>
        </xdr:spPr>
        <xdr:txBody>
          <a:bodyPr vert="horz" wrap="square" lIns="0" tIns="0" rIns="72000" bIns="0" rtlCol="0" anchor="t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266696" indent="-174623">
              <a:buFont typeface="Wingdings" panose="05000000000000000000" pitchFamily="2" charset="2"/>
              <a:buChar char="ü"/>
            </a:pPr>
            <a:endParaRPr kumimoji="1" lang="ja-JP" altLang="en-US" sz="13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pic>
        <xdr:nvPicPr>
          <xdr:cNvPr id="58" name="図 57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089720" y="644175"/>
            <a:ext cx="2120591" cy="321802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96"/>
  <sheetViews>
    <sheetView showGridLines="0" tabSelected="1" view="pageBreakPreview" zoomScale="85" zoomScaleNormal="100" zoomScaleSheetLayoutView="85" workbookViewId="0">
      <selection activeCell="E17" sqref="E17"/>
    </sheetView>
  </sheetViews>
  <sheetFormatPr defaultRowHeight="18.75" x14ac:dyDescent="0.4"/>
  <cols>
    <col min="1" max="1" width="2.625" style="16" customWidth="1"/>
    <col min="2" max="2" width="9" style="16"/>
    <col min="3" max="3" width="12.625" style="16" customWidth="1"/>
    <col min="4" max="4" width="9.125" style="16" customWidth="1"/>
    <col min="5" max="5" width="9" style="16"/>
    <col min="6" max="6" width="8" style="16" customWidth="1"/>
    <col min="7" max="11" width="9" style="16"/>
    <col min="12" max="12" width="25.75" style="16" customWidth="1"/>
    <col min="13" max="13" width="2.125" style="16" customWidth="1"/>
  </cols>
  <sheetData>
    <row r="2" spans="1:16" ht="35.25" customHeight="1" x14ac:dyDescent="0.4">
      <c r="B2" s="76" t="s">
        <v>56</v>
      </c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6" ht="13.5" customHeight="1" x14ac:dyDescent="0.4"/>
    <row r="4" spans="1:16" ht="22.5" x14ac:dyDescent="0.4">
      <c r="B4" s="50" t="s">
        <v>46</v>
      </c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6" ht="6.75" customHeight="1" x14ac:dyDescent="0.4"/>
    <row r="6" spans="1:16" x14ac:dyDescent="0.4">
      <c r="B6" s="75" t="s">
        <v>57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6" x14ac:dyDescent="0.4"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P7" s="37"/>
    </row>
    <row r="8" spans="1:16" x14ac:dyDescent="0.4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</row>
    <row r="9" spans="1:16" x14ac:dyDescent="0.4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</row>
    <row r="10" spans="1:16" ht="12.75" customHeight="1" x14ac:dyDescent="0.4"/>
    <row r="11" spans="1:16" s="21" customFormat="1" ht="22.5" x14ac:dyDescent="0.4">
      <c r="A11" s="20"/>
      <c r="B11" s="50" t="s">
        <v>55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20"/>
    </row>
    <row r="12" spans="1:16" ht="6.75" customHeight="1" x14ac:dyDescent="0.4"/>
    <row r="13" spans="1:16" ht="19.5" customHeight="1" x14ac:dyDescent="0.4">
      <c r="B13" s="75" t="s">
        <v>65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</row>
    <row r="14" spans="1:16" ht="19.5" customHeight="1" x14ac:dyDescent="0.4"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</row>
    <row r="15" spans="1:16" ht="7.5" customHeight="1" x14ac:dyDescent="0.4"/>
    <row r="16" spans="1:16" ht="19.5" thickBot="1" x14ac:dyDescent="0.45">
      <c r="B16" s="60" t="s">
        <v>47</v>
      </c>
      <c r="C16" s="55" t="s">
        <v>1</v>
      </c>
      <c r="D16" s="55"/>
      <c r="E16" s="61"/>
      <c r="F16" s="55"/>
      <c r="G16" s="62" t="s">
        <v>5</v>
      </c>
      <c r="H16" s="62"/>
      <c r="I16" s="62"/>
      <c r="J16" s="62"/>
      <c r="K16" s="62"/>
      <c r="L16" s="62"/>
    </row>
    <row r="17" spans="2:12" ht="19.5" thickTop="1" x14ac:dyDescent="0.4">
      <c r="B17" s="60"/>
      <c r="C17" s="63" t="s">
        <v>39</v>
      </c>
      <c r="D17" s="29" t="s">
        <v>48</v>
      </c>
      <c r="E17" s="39"/>
      <c r="F17" s="34" t="s">
        <v>3</v>
      </c>
      <c r="G17" s="65" t="s">
        <v>70</v>
      </c>
      <c r="H17" s="66"/>
      <c r="I17" s="66"/>
      <c r="J17" s="66"/>
      <c r="K17" s="66"/>
      <c r="L17" s="67"/>
    </row>
    <row r="18" spans="2:12" x14ac:dyDescent="0.4">
      <c r="B18" s="60"/>
      <c r="C18" s="64"/>
      <c r="D18" s="29" t="s">
        <v>49</v>
      </c>
      <c r="E18" s="40"/>
      <c r="F18" s="34" t="s">
        <v>41</v>
      </c>
      <c r="G18" s="65" t="s">
        <v>66</v>
      </c>
      <c r="H18" s="66"/>
      <c r="I18" s="66"/>
      <c r="J18" s="66"/>
      <c r="K18" s="66"/>
      <c r="L18" s="67"/>
    </row>
    <row r="19" spans="2:12" x14ac:dyDescent="0.4">
      <c r="B19" s="60"/>
      <c r="C19" s="68" t="s">
        <v>40</v>
      </c>
      <c r="D19" s="30" t="s">
        <v>48</v>
      </c>
      <c r="E19" s="41"/>
      <c r="F19" s="35" t="s">
        <v>3</v>
      </c>
      <c r="G19" s="69" t="s">
        <v>45</v>
      </c>
      <c r="H19" s="70"/>
      <c r="I19" s="70"/>
      <c r="J19" s="70"/>
      <c r="K19" s="70"/>
      <c r="L19" s="71"/>
    </row>
    <row r="20" spans="2:12" x14ac:dyDescent="0.4">
      <c r="B20" s="60"/>
      <c r="C20" s="46"/>
      <c r="D20" s="30" t="s">
        <v>49</v>
      </c>
      <c r="E20" s="41"/>
      <c r="F20" s="35" t="s">
        <v>41</v>
      </c>
      <c r="G20" s="72"/>
      <c r="H20" s="73"/>
      <c r="I20" s="73"/>
      <c r="J20" s="73"/>
      <c r="K20" s="73"/>
      <c r="L20" s="74"/>
    </row>
    <row r="21" spans="2:12" x14ac:dyDescent="0.4">
      <c r="B21" s="60"/>
      <c r="C21" s="63" t="s">
        <v>12</v>
      </c>
      <c r="D21" s="29" t="s">
        <v>48</v>
      </c>
      <c r="E21" s="40"/>
      <c r="F21" s="34" t="s">
        <v>3</v>
      </c>
      <c r="G21" s="65" t="s">
        <v>71</v>
      </c>
      <c r="H21" s="66"/>
      <c r="I21" s="66"/>
      <c r="J21" s="66"/>
      <c r="K21" s="66"/>
      <c r="L21" s="67"/>
    </row>
    <row r="22" spans="2:12" x14ac:dyDescent="0.4">
      <c r="B22" s="60"/>
      <c r="C22" s="64"/>
      <c r="D22" s="29" t="s">
        <v>49</v>
      </c>
      <c r="E22" s="40"/>
      <c r="F22" s="34" t="s">
        <v>41</v>
      </c>
      <c r="G22" s="65" t="s">
        <v>67</v>
      </c>
      <c r="H22" s="66"/>
      <c r="I22" s="66"/>
      <c r="J22" s="66"/>
      <c r="K22" s="66"/>
      <c r="L22" s="67"/>
    </row>
    <row r="23" spans="2:12" x14ac:dyDescent="0.4">
      <c r="B23" s="60"/>
      <c r="C23" s="68" t="s">
        <v>13</v>
      </c>
      <c r="D23" s="30" t="s">
        <v>48</v>
      </c>
      <c r="E23" s="41"/>
      <c r="F23" s="35" t="s">
        <v>3</v>
      </c>
      <c r="G23" s="69" t="s">
        <v>45</v>
      </c>
      <c r="H23" s="70"/>
      <c r="I23" s="70"/>
      <c r="J23" s="70"/>
      <c r="K23" s="70"/>
      <c r="L23" s="71"/>
    </row>
    <row r="24" spans="2:12" ht="19.5" thickBot="1" x14ac:dyDescent="0.45">
      <c r="B24" s="60"/>
      <c r="C24" s="46"/>
      <c r="D24" s="30" t="s">
        <v>49</v>
      </c>
      <c r="E24" s="42"/>
      <c r="F24" s="35" t="s">
        <v>41</v>
      </c>
      <c r="G24" s="72"/>
      <c r="H24" s="73"/>
      <c r="I24" s="73"/>
      <c r="J24" s="73"/>
      <c r="K24" s="73"/>
      <c r="L24" s="74"/>
    </row>
    <row r="25" spans="2:12" ht="20.25" thickTop="1" thickBot="1" x14ac:dyDescent="0.45">
      <c r="B25" s="60"/>
      <c r="C25" s="55" t="s">
        <v>6</v>
      </c>
      <c r="D25" s="55"/>
      <c r="E25" s="56"/>
      <c r="F25" s="55"/>
      <c r="G25" s="55"/>
      <c r="H25" s="55"/>
      <c r="I25" s="55"/>
      <c r="J25" s="55"/>
      <c r="K25" s="55"/>
      <c r="L25" s="55"/>
    </row>
    <row r="26" spans="2:12" ht="20.25" thickTop="1" thickBot="1" x14ac:dyDescent="0.45">
      <c r="B26" s="60"/>
      <c r="C26" s="57" t="s">
        <v>7</v>
      </c>
      <c r="D26" s="58"/>
      <c r="E26" s="43"/>
      <c r="F26" s="35" t="s">
        <v>36</v>
      </c>
      <c r="G26" s="54" t="s">
        <v>68</v>
      </c>
      <c r="H26" s="54"/>
      <c r="I26" s="54"/>
      <c r="J26" s="54"/>
      <c r="K26" s="54"/>
      <c r="L26" s="54"/>
    </row>
    <row r="27" spans="2:12" ht="20.25" thickTop="1" thickBot="1" x14ac:dyDescent="0.45">
      <c r="B27" s="60"/>
      <c r="C27" s="55" t="s">
        <v>8</v>
      </c>
      <c r="D27" s="55"/>
      <c r="E27" s="56"/>
      <c r="F27" s="55"/>
      <c r="G27" s="55"/>
      <c r="H27" s="55"/>
      <c r="I27" s="55"/>
      <c r="J27" s="55"/>
      <c r="K27" s="55"/>
      <c r="L27" s="55"/>
    </row>
    <row r="28" spans="2:12" ht="19.899999999999999" customHeight="1" thickTop="1" thickBot="1" x14ac:dyDescent="0.45">
      <c r="B28" s="60"/>
      <c r="C28" s="57" t="s">
        <v>9</v>
      </c>
      <c r="D28" s="58"/>
      <c r="E28" s="43"/>
      <c r="F28" s="35" t="s">
        <v>30</v>
      </c>
      <c r="G28" s="59" t="s">
        <v>69</v>
      </c>
      <c r="H28" s="59"/>
      <c r="I28" s="59"/>
      <c r="J28" s="59"/>
      <c r="K28" s="59"/>
      <c r="L28" s="59"/>
    </row>
    <row r="29" spans="2:12" ht="7.5" customHeight="1" thickTop="1" x14ac:dyDescent="0.4"/>
    <row r="30" spans="2:12" x14ac:dyDescent="0.4">
      <c r="B30" s="75" t="s">
        <v>58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</row>
    <row r="31" spans="2:12" x14ac:dyDescent="0.4"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</row>
    <row r="32" spans="2:12" x14ac:dyDescent="0.4"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3" ht="9" customHeight="1" x14ac:dyDescent="0.4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3" s="21" customFormat="1" ht="22.5" x14ac:dyDescent="0.4">
      <c r="A34" s="20"/>
      <c r="B34" s="50" t="s">
        <v>50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20"/>
    </row>
    <row r="35" spans="1:13" ht="6.75" customHeight="1" x14ac:dyDescent="0.4"/>
    <row r="36" spans="1:13" ht="20.25" customHeight="1" x14ac:dyDescent="0.4">
      <c r="B36" s="51" t="s">
        <v>64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3" ht="7.5" customHeight="1" x14ac:dyDescent="0.4"/>
    <row r="38" spans="1:13" x14ac:dyDescent="0.45">
      <c r="B38" s="52" t="s">
        <v>63</v>
      </c>
      <c r="C38" s="52"/>
      <c r="D38" s="52"/>
      <c r="E38" s="52"/>
      <c r="F38" s="52"/>
      <c r="G38" s="31" t="s">
        <v>54</v>
      </c>
      <c r="H38" s="31" t="s">
        <v>53</v>
      </c>
      <c r="I38" s="53" t="s">
        <v>52</v>
      </c>
      <c r="J38" s="53"/>
      <c r="K38" s="53"/>
      <c r="L38" s="53"/>
    </row>
    <row r="39" spans="1:13" x14ac:dyDescent="0.4">
      <c r="B39" s="46" t="s">
        <v>15</v>
      </c>
      <c r="C39" s="46"/>
      <c r="D39" s="46"/>
      <c r="E39" s="46"/>
      <c r="F39" s="46"/>
      <c r="G39" s="23" t="str">
        <f>'算定シート (計算式用)'!G23</f>
        <v>0</v>
      </c>
      <c r="H39" s="33" t="s">
        <v>37</v>
      </c>
      <c r="I39" s="47">
        <f>IFERROR('算定シート (計算式用)'!J23,"0")</f>
        <v>0</v>
      </c>
      <c r="J39" s="47"/>
      <c r="K39" s="47"/>
      <c r="L39" s="47"/>
    </row>
    <row r="40" spans="1:13" x14ac:dyDescent="0.4">
      <c r="B40" s="46" t="s">
        <v>16</v>
      </c>
      <c r="C40" s="46" t="s">
        <v>1</v>
      </c>
      <c r="D40" s="46"/>
      <c r="E40" s="46"/>
      <c r="F40" s="46"/>
      <c r="G40" s="25">
        <f>'算定シート (計算式用)'!G24</f>
        <v>0</v>
      </c>
      <c r="H40" s="33" t="s">
        <v>42</v>
      </c>
      <c r="I40" s="47">
        <f>'算定シート (計算式用)'!J24</f>
        <v>0</v>
      </c>
      <c r="J40" s="47"/>
      <c r="K40" s="47"/>
      <c r="L40" s="47"/>
    </row>
    <row r="41" spans="1:13" x14ac:dyDescent="0.4">
      <c r="B41" s="46"/>
      <c r="C41" s="46" t="s">
        <v>6</v>
      </c>
      <c r="D41" s="46"/>
      <c r="E41" s="46"/>
      <c r="F41" s="46"/>
      <c r="G41" s="25">
        <f>'算定シート (計算式用)'!G25</f>
        <v>0</v>
      </c>
      <c r="H41" s="33" t="s">
        <v>36</v>
      </c>
      <c r="I41" s="47">
        <f>'算定シート (計算式用)'!J25</f>
        <v>0</v>
      </c>
      <c r="J41" s="47"/>
      <c r="K41" s="47"/>
      <c r="L41" s="47"/>
    </row>
    <row r="42" spans="1:13" ht="19.5" thickBot="1" x14ac:dyDescent="0.45">
      <c r="B42" s="48"/>
      <c r="C42" s="48" t="s">
        <v>8</v>
      </c>
      <c r="D42" s="48"/>
      <c r="E42" s="48"/>
      <c r="F42" s="48"/>
      <c r="G42" s="32">
        <f>'算定シート (計算式用)'!G26</f>
        <v>0</v>
      </c>
      <c r="H42" s="36" t="s">
        <v>38</v>
      </c>
      <c r="I42" s="49">
        <f>'算定シート (計算式用)'!J26</f>
        <v>0</v>
      </c>
      <c r="J42" s="49"/>
      <c r="K42" s="49"/>
      <c r="L42" s="49"/>
    </row>
    <row r="43" spans="1:13" ht="27" customHeight="1" thickTop="1" x14ac:dyDescent="0.4">
      <c r="B43" s="44" t="s">
        <v>51</v>
      </c>
      <c r="C43" s="44"/>
      <c r="D43" s="44"/>
      <c r="E43" s="44"/>
      <c r="F43" s="44"/>
      <c r="G43" s="44"/>
      <c r="H43" s="44"/>
      <c r="I43" s="45">
        <f>IFERROR('算定シート (計算式用)'!I27:L27,"0")</f>
        <v>0</v>
      </c>
      <c r="J43" s="45"/>
      <c r="K43" s="45"/>
      <c r="L43" s="45"/>
    </row>
    <row r="44" spans="1:13" ht="6.75" customHeight="1" x14ac:dyDescent="0.4"/>
    <row r="45" spans="1:13" ht="18.75" customHeight="1" x14ac:dyDescent="0.4">
      <c r="B45" s="75" t="s">
        <v>72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</row>
    <row r="46" spans="1:13" x14ac:dyDescent="0.4"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</row>
    <row r="47" spans="1:13" x14ac:dyDescent="0.4"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</row>
    <row r="48" spans="1:13" x14ac:dyDescent="0.4"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</row>
    <row r="49" spans="2:12" x14ac:dyDescent="0.4"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</row>
    <row r="50" spans="2:12" x14ac:dyDescent="0.4"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</row>
    <row r="52" spans="2:12" ht="18.75" customHeight="1" x14ac:dyDescent="0.4"/>
    <row r="53" spans="2:12" ht="22.5" x14ac:dyDescent="0.4">
      <c r="B53" s="50" t="s">
        <v>60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2:12" x14ac:dyDescent="0.4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73" spans="2:12" ht="22.5" x14ac:dyDescent="0.4">
      <c r="B73" s="50" t="s">
        <v>61</v>
      </c>
      <c r="C73" s="51"/>
      <c r="D73" s="51"/>
      <c r="E73" s="51"/>
      <c r="F73" s="51"/>
      <c r="G73" s="51"/>
      <c r="H73" s="51"/>
      <c r="I73" s="51"/>
      <c r="J73" s="51"/>
      <c r="K73" s="51"/>
      <c r="L73" s="51"/>
    </row>
    <row r="75" spans="2:12" ht="19.5" thickBot="1" x14ac:dyDescent="0.45">
      <c r="B75" s="60" t="s">
        <v>47</v>
      </c>
      <c r="C75" s="55" t="s">
        <v>1</v>
      </c>
      <c r="D75" s="55"/>
      <c r="E75" s="61"/>
      <c r="F75" s="55"/>
      <c r="G75" s="62" t="s">
        <v>5</v>
      </c>
      <c r="H75" s="62"/>
      <c r="I75" s="62"/>
      <c r="J75" s="62"/>
      <c r="K75" s="62"/>
      <c r="L75" s="62"/>
    </row>
    <row r="76" spans="2:12" ht="19.5" thickTop="1" x14ac:dyDescent="0.4">
      <c r="B76" s="60"/>
      <c r="C76" s="63" t="s">
        <v>39</v>
      </c>
      <c r="D76" s="29" t="s">
        <v>48</v>
      </c>
      <c r="E76" s="27">
        <v>30</v>
      </c>
      <c r="F76" s="34" t="s">
        <v>3</v>
      </c>
      <c r="G76" s="65" t="s">
        <v>70</v>
      </c>
      <c r="H76" s="66"/>
      <c r="I76" s="66"/>
      <c r="J76" s="66"/>
      <c r="K76" s="66"/>
      <c r="L76" s="67"/>
    </row>
    <row r="77" spans="2:12" x14ac:dyDescent="0.4">
      <c r="B77" s="60"/>
      <c r="C77" s="64"/>
      <c r="D77" s="29" t="s">
        <v>49</v>
      </c>
      <c r="E77" s="28">
        <v>3</v>
      </c>
      <c r="F77" s="34" t="s">
        <v>41</v>
      </c>
      <c r="G77" s="65" t="s">
        <v>66</v>
      </c>
      <c r="H77" s="66"/>
      <c r="I77" s="66"/>
      <c r="J77" s="66"/>
      <c r="K77" s="66"/>
      <c r="L77" s="67"/>
    </row>
    <row r="78" spans="2:12" x14ac:dyDescent="0.4">
      <c r="B78" s="60"/>
      <c r="C78" s="68" t="s">
        <v>40</v>
      </c>
      <c r="D78" s="38" t="s">
        <v>48</v>
      </c>
      <c r="E78" s="17">
        <v>15</v>
      </c>
      <c r="F78" s="35" t="s">
        <v>3</v>
      </c>
      <c r="G78" s="69" t="s">
        <v>45</v>
      </c>
      <c r="H78" s="70"/>
      <c r="I78" s="70"/>
      <c r="J78" s="70"/>
      <c r="K78" s="70"/>
      <c r="L78" s="71"/>
    </row>
    <row r="79" spans="2:12" x14ac:dyDescent="0.4">
      <c r="B79" s="60"/>
      <c r="C79" s="46"/>
      <c r="D79" s="38" t="s">
        <v>49</v>
      </c>
      <c r="E79" s="17">
        <v>7</v>
      </c>
      <c r="F79" s="35" t="s">
        <v>41</v>
      </c>
      <c r="G79" s="72"/>
      <c r="H79" s="73"/>
      <c r="I79" s="73"/>
      <c r="J79" s="73"/>
      <c r="K79" s="73"/>
      <c r="L79" s="74"/>
    </row>
    <row r="80" spans="2:12" x14ac:dyDescent="0.4">
      <c r="B80" s="60"/>
      <c r="C80" s="63" t="s">
        <v>12</v>
      </c>
      <c r="D80" s="29" t="s">
        <v>48</v>
      </c>
      <c r="E80" s="28">
        <v>20</v>
      </c>
      <c r="F80" s="34" t="s">
        <v>3</v>
      </c>
      <c r="G80" s="65" t="s">
        <v>71</v>
      </c>
      <c r="H80" s="66"/>
      <c r="I80" s="66"/>
      <c r="J80" s="66"/>
      <c r="K80" s="66"/>
      <c r="L80" s="67"/>
    </row>
    <row r="81" spans="2:12" x14ac:dyDescent="0.4">
      <c r="B81" s="60"/>
      <c r="C81" s="64"/>
      <c r="D81" s="29" t="s">
        <v>49</v>
      </c>
      <c r="E81" s="28">
        <v>1</v>
      </c>
      <c r="F81" s="34" t="s">
        <v>41</v>
      </c>
      <c r="G81" s="65" t="s">
        <v>67</v>
      </c>
      <c r="H81" s="66"/>
      <c r="I81" s="66"/>
      <c r="J81" s="66"/>
      <c r="K81" s="66"/>
      <c r="L81" s="67"/>
    </row>
    <row r="82" spans="2:12" x14ac:dyDescent="0.4">
      <c r="B82" s="60"/>
      <c r="C82" s="68" t="s">
        <v>13</v>
      </c>
      <c r="D82" s="38" t="s">
        <v>48</v>
      </c>
      <c r="E82" s="17">
        <v>5</v>
      </c>
      <c r="F82" s="35" t="s">
        <v>3</v>
      </c>
      <c r="G82" s="69" t="s">
        <v>45</v>
      </c>
      <c r="H82" s="70"/>
      <c r="I82" s="70"/>
      <c r="J82" s="70"/>
      <c r="K82" s="70"/>
      <c r="L82" s="71"/>
    </row>
    <row r="83" spans="2:12" ht="19.5" thickBot="1" x14ac:dyDescent="0.45">
      <c r="B83" s="60"/>
      <c r="C83" s="46"/>
      <c r="D83" s="38" t="s">
        <v>49</v>
      </c>
      <c r="E83" s="18">
        <v>2</v>
      </c>
      <c r="F83" s="35" t="s">
        <v>41</v>
      </c>
      <c r="G83" s="72"/>
      <c r="H83" s="73"/>
      <c r="I83" s="73"/>
      <c r="J83" s="73"/>
      <c r="K83" s="73"/>
      <c r="L83" s="74"/>
    </row>
    <row r="84" spans="2:12" ht="20.25" thickTop="1" thickBot="1" x14ac:dyDescent="0.45">
      <c r="B84" s="60"/>
      <c r="C84" s="55" t="s">
        <v>6</v>
      </c>
      <c r="D84" s="55"/>
      <c r="E84" s="56"/>
      <c r="F84" s="55"/>
      <c r="G84" s="55"/>
      <c r="H84" s="55"/>
      <c r="I84" s="55"/>
      <c r="J84" s="55"/>
      <c r="K84" s="55"/>
      <c r="L84" s="55"/>
    </row>
    <row r="85" spans="2:12" ht="20.25" thickTop="1" thickBot="1" x14ac:dyDescent="0.45">
      <c r="B85" s="60"/>
      <c r="C85" s="57" t="s">
        <v>7</v>
      </c>
      <c r="D85" s="58"/>
      <c r="E85" s="19">
        <v>1</v>
      </c>
      <c r="F85" s="35" t="s">
        <v>29</v>
      </c>
      <c r="G85" s="54" t="s">
        <v>68</v>
      </c>
      <c r="H85" s="54"/>
      <c r="I85" s="54"/>
      <c r="J85" s="54"/>
      <c r="K85" s="54"/>
      <c r="L85" s="54"/>
    </row>
    <row r="86" spans="2:12" ht="20.25" thickTop="1" thickBot="1" x14ac:dyDescent="0.45">
      <c r="B86" s="60"/>
      <c r="C86" s="55" t="s">
        <v>8</v>
      </c>
      <c r="D86" s="55"/>
      <c r="E86" s="56"/>
      <c r="F86" s="55"/>
      <c r="G86" s="55"/>
      <c r="H86" s="55"/>
      <c r="I86" s="55"/>
      <c r="J86" s="55"/>
      <c r="K86" s="55"/>
      <c r="L86" s="55"/>
    </row>
    <row r="87" spans="2:12" ht="19.149999999999999" customHeight="1" thickTop="1" thickBot="1" x14ac:dyDescent="0.45">
      <c r="B87" s="60"/>
      <c r="C87" s="57" t="s">
        <v>9</v>
      </c>
      <c r="D87" s="58"/>
      <c r="E87" s="19">
        <v>1</v>
      </c>
      <c r="F87" s="35" t="s">
        <v>30</v>
      </c>
      <c r="G87" s="59" t="s">
        <v>69</v>
      </c>
      <c r="H87" s="59"/>
      <c r="I87" s="59"/>
      <c r="J87" s="59"/>
      <c r="K87" s="59"/>
      <c r="L87" s="59"/>
    </row>
    <row r="88" spans="2:12" ht="26.25" customHeight="1" thickTop="1" x14ac:dyDescent="0.4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</row>
    <row r="89" spans="2:12" ht="22.5" x14ac:dyDescent="0.4">
      <c r="B89" s="50" t="s">
        <v>62</v>
      </c>
      <c r="C89" s="51"/>
      <c r="D89" s="51"/>
      <c r="E89" s="51"/>
      <c r="F89" s="51"/>
      <c r="G89" s="51"/>
      <c r="H89" s="51"/>
      <c r="I89" s="51"/>
      <c r="J89" s="51"/>
      <c r="K89" s="51"/>
      <c r="L89" s="51"/>
    </row>
    <row r="90" spans="2:12" ht="12.75" customHeight="1" x14ac:dyDescent="0.4"/>
    <row r="91" spans="2:12" x14ac:dyDescent="0.45">
      <c r="B91" s="52" t="s">
        <v>63</v>
      </c>
      <c r="C91" s="52"/>
      <c r="D91" s="52"/>
      <c r="E91" s="52"/>
      <c r="F91" s="52"/>
      <c r="G91" s="31" t="s">
        <v>54</v>
      </c>
      <c r="H91" s="31" t="s">
        <v>53</v>
      </c>
      <c r="I91" s="53" t="s">
        <v>59</v>
      </c>
      <c r="J91" s="53"/>
      <c r="K91" s="53"/>
      <c r="L91" s="53"/>
    </row>
    <row r="92" spans="2:12" x14ac:dyDescent="0.4">
      <c r="B92" s="46" t="s">
        <v>15</v>
      </c>
      <c r="C92" s="46"/>
      <c r="D92" s="46"/>
      <c r="E92" s="46"/>
      <c r="F92" s="46"/>
      <c r="G92" s="23" t="str">
        <f>'算定シート (計算式用)'!G51</f>
        <v>1</v>
      </c>
      <c r="H92" s="33" t="s">
        <v>31</v>
      </c>
      <c r="I92" s="47">
        <f>IFERROR('算定シート (計算式用)'!J51,"0")</f>
        <v>57200</v>
      </c>
      <c r="J92" s="47"/>
      <c r="K92" s="47"/>
      <c r="L92" s="47"/>
    </row>
    <row r="93" spans="2:12" x14ac:dyDescent="0.4">
      <c r="B93" s="46" t="s">
        <v>16</v>
      </c>
      <c r="C93" s="46" t="s">
        <v>1</v>
      </c>
      <c r="D93" s="46"/>
      <c r="E93" s="46"/>
      <c r="F93" s="46"/>
      <c r="G93" s="25">
        <f>'算定シート (計算式用)'!G52</f>
        <v>76</v>
      </c>
      <c r="H93" s="33" t="s">
        <v>42</v>
      </c>
      <c r="I93" s="47">
        <f>IFERROR('算定シート (計算式用)'!J52,"0")</f>
        <v>167200</v>
      </c>
      <c r="J93" s="47"/>
      <c r="K93" s="47"/>
      <c r="L93" s="47"/>
    </row>
    <row r="94" spans="2:12" x14ac:dyDescent="0.4">
      <c r="B94" s="46"/>
      <c r="C94" s="46" t="s">
        <v>6</v>
      </c>
      <c r="D94" s="46"/>
      <c r="E94" s="46"/>
      <c r="F94" s="46"/>
      <c r="G94" s="25">
        <f>'算定シート (計算式用)'!G53</f>
        <v>1</v>
      </c>
      <c r="H94" s="33" t="s">
        <v>29</v>
      </c>
      <c r="I94" s="47">
        <f>IFERROR('算定シート (計算式用)'!J53,"0")</f>
        <v>13200</v>
      </c>
      <c r="J94" s="47"/>
      <c r="K94" s="47"/>
      <c r="L94" s="47"/>
    </row>
    <row r="95" spans="2:12" ht="19.5" thickBot="1" x14ac:dyDescent="0.45">
      <c r="B95" s="48"/>
      <c r="C95" s="48" t="s">
        <v>8</v>
      </c>
      <c r="D95" s="48"/>
      <c r="E95" s="48"/>
      <c r="F95" s="48"/>
      <c r="G95" s="32">
        <f>'算定シート (計算式用)'!G54</f>
        <v>1</v>
      </c>
      <c r="H95" s="36" t="s">
        <v>30</v>
      </c>
      <c r="I95" s="49">
        <f>IFERROR('算定シート (計算式用)'!J54,"0")</f>
        <v>33000</v>
      </c>
      <c r="J95" s="49"/>
      <c r="K95" s="49"/>
      <c r="L95" s="49"/>
    </row>
    <row r="96" spans="2:12" ht="28.5" customHeight="1" thickTop="1" x14ac:dyDescent="0.4">
      <c r="B96" s="44" t="s">
        <v>51</v>
      </c>
      <c r="C96" s="44"/>
      <c r="D96" s="44"/>
      <c r="E96" s="44"/>
      <c r="F96" s="44"/>
      <c r="G96" s="44"/>
      <c r="H96" s="44"/>
      <c r="I96" s="45">
        <f>IFERROR('算定シート (計算式用)'!I55:L55,"0")</f>
        <v>270600</v>
      </c>
      <c r="J96" s="45"/>
      <c r="K96" s="45"/>
      <c r="L96" s="45"/>
    </row>
  </sheetData>
  <sheetProtection algorithmName="SHA-512" hashValue="jwWgDBNcdrOEbLDBhQQU1ZFFGohcLujCjn4b5ehUKVNCXzyciPS/9MSmB0IiQ1bt8WxGppFnexxggokFVvrujQ==" saltValue="os+EeD6jEkpN4SFQy1e26g==" spinCount="100000" sheet="1" selectLockedCells="1"/>
  <mergeCells count="81">
    <mergeCell ref="B30:L32"/>
    <mergeCell ref="B34:L34"/>
    <mergeCell ref="B16:B28"/>
    <mergeCell ref="C16:F16"/>
    <mergeCell ref="C25:F25"/>
    <mergeCell ref="C27:F27"/>
    <mergeCell ref="G16:L16"/>
    <mergeCell ref="C17:C18"/>
    <mergeCell ref="C19:C20"/>
    <mergeCell ref="C21:C22"/>
    <mergeCell ref="C23:C24"/>
    <mergeCell ref="G17:L17"/>
    <mergeCell ref="B39:F39"/>
    <mergeCell ref="C40:F40"/>
    <mergeCell ref="C41:F41"/>
    <mergeCell ref="C42:F42"/>
    <mergeCell ref="B40:B42"/>
    <mergeCell ref="B38:F38"/>
    <mergeCell ref="B2:L2"/>
    <mergeCell ref="B4:L4"/>
    <mergeCell ref="B6:L9"/>
    <mergeCell ref="B11:L11"/>
    <mergeCell ref="B13:L14"/>
    <mergeCell ref="I38:L38"/>
    <mergeCell ref="G18:L18"/>
    <mergeCell ref="G21:L21"/>
    <mergeCell ref="G22:L22"/>
    <mergeCell ref="G25:L25"/>
    <mergeCell ref="G26:L26"/>
    <mergeCell ref="G27:L27"/>
    <mergeCell ref="G28:L28"/>
    <mergeCell ref="G19:L20"/>
    <mergeCell ref="G23:L24"/>
    <mergeCell ref="C84:F84"/>
    <mergeCell ref="G84:L84"/>
    <mergeCell ref="C85:D85"/>
    <mergeCell ref="C26:D26"/>
    <mergeCell ref="C28:D28"/>
    <mergeCell ref="B54:L54"/>
    <mergeCell ref="B73:L73"/>
    <mergeCell ref="B36:L36"/>
    <mergeCell ref="B45:L50"/>
    <mergeCell ref="B53:L53"/>
    <mergeCell ref="B43:H43"/>
    <mergeCell ref="I43:L43"/>
    <mergeCell ref="I39:L39"/>
    <mergeCell ref="I40:L40"/>
    <mergeCell ref="I41:L41"/>
    <mergeCell ref="I42:L42"/>
    <mergeCell ref="C80:C81"/>
    <mergeCell ref="G80:L80"/>
    <mergeCell ref="G81:L81"/>
    <mergeCell ref="C82:C83"/>
    <mergeCell ref="G82:L83"/>
    <mergeCell ref="B89:L89"/>
    <mergeCell ref="B91:F91"/>
    <mergeCell ref="I91:L91"/>
    <mergeCell ref="G85:L85"/>
    <mergeCell ref="C86:F86"/>
    <mergeCell ref="G86:L86"/>
    <mergeCell ref="C87:D87"/>
    <mergeCell ref="G87:L87"/>
    <mergeCell ref="B75:B87"/>
    <mergeCell ref="C75:F75"/>
    <mergeCell ref="G75:L75"/>
    <mergeCell ref="C76:C77"/>
    <mergeCell ref="G76:L76"/>
    <mergeCell ref="G77:L77"/>
    <mergeCell ref="C78:C79"/>
    <mergeCell ref="G78:L79"/>
    <mergeCell ref="B96:H96"/>
    <mergeCell ref="I96:L96"/>
    <mergeCell ref="B92:F92"/>
    <mergeCell ref="I92:L92"/>
    <mergeCell ref="B93:B95"/>
    <mergeCell ref="C93:F93"/>
    <mergeCell ref="I93:L93"/>
    <mergeCell ref="C94:F94"/>
    <mergeCell ref="I94:L94"/>
    <mergeCell ref="C95:F95"/>
    <mergeCell ref="I95:L95"/>
  </mergeCells>
  <phoneticPr fontId="1"/>
  <pageMargins left="0.25" right="0.25" top="0.75" bottom="0.75" header="0.3" footer="0.3"/>
  <pageSetup paperSize="9" scale="71" orientation="portrait" r:id="rId1"/>
  <rowBreaks count="1" manualBreakCount="1">
    <brk id="51" max="12" man="1"/>
  </rowBreaks>
  <drawing r:id="rId2"/>
  <legacyDrawing r:id="rId3"/>
  <oleObjects>
    <mc:AlternateContent xmlns:mc="http://schemas.openxmlformats.org/markup-compatibility/2006">
      <mc:Choice Requires="x14">
        <oleObject progId="Visio.Drawing.11" shapeId="1028" r:id="rId4">
          <objectPr defaultSize="0" autoPict="0" r:id="rId5">
            <anchor moveWithCells="1">
              <from>
                <xdr:col>1</xdr:col>
                <xdr:colOff>95250</xdr:colOff>
                <xdr:row>54</xdr:row>
                <xdr:rowOff>200025</xdr:rowOff>
              </from>
              <to>
                <xdr:col>11</xdr:col>
                <xdr:colOff>1714500</xdr:colOff>
                <xdr:row>69</xdr:row>
                <xdr:rowOff>171450</xdr:rowOff>
              </to>
            </anchor>
          </objectPr>
        </oleObject>
      </mc:Choice>
      <mc:Fallback>
        <oleObject progId="Visio.Drawing.11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5"/>
  <sheetViews>
    <sheetView view="pageBreakPreview" zoomScale="96" zoomScaleNormal="100" zoomScaleSheetLayoutView="96" workbookViewId="0">
      <selection activeCell="C32" sqref="C32:F32"/>
    </sheetView>
  </sheetViews>
  <sheetFormatPr defaultRowHeight="18.75" x14ac:dyDescent="0.4"/>
  <cols>
    <col min="1" max="1" width="4.375" customWidth="1"/>
    <col min="3" max="3" width="12.75" customWidth="1"/>
    <col min="7" max="7" width="9.375" bestFit="1" customWidth="1"/>
    <col min="13" max="13" width="4.25" customWidth="1"/>
  </cols>
  <sheetData>
    <row r="2" spans="2:12" x14ac:dyDescent="0.4">
      <c r="B2" t="s">
        <v>43</v>
      </c>
    </row>
    <row r="4" spans="2:12" x14ac:dyDescent="0.4">
      <c r="B4" s="78" t="s">
        <v>0</v>
      </c>
      <c r="C4" s="78" t="s">
        <v>1</v>
      </c>
      <c r="D4" s="78"/>
      <c r="E4" s="78"/>
      <c r="F4" s="78"/>
      <c r="G4" s="4" t="s">
        <v>21</v>
      </c>
      <c r="H4" s="83"/>
      <c r="I4" s="84"/>
      <c r="J4" s="84"/>
      <c r="K4" s="84"/>
      <c r="L4" s="85"/>
    </row>
    <row r="5" spans="2:12" x14ac:dyDescent="0.4">
      <c r="B5" s="78"/>
      <c r="C5" s="86" t="s">
        <v>10</v>
      </c>
      <c r="D5" s="2" t="s">
        <v>0</v>
      </c>
      <c r="E5" s="10">
        <f>'概算額 算定シート'!E17</f>
        <v>0</v>
      </c>
      <c r="F5" s="2" t="s">
        <v>3</v>
      </c>
      <c r="G5" s="9">
        <f>ROUNDUP(E5/3,0)</f>
        <v>0</v>
      </c>
      <c r="H5" s="3" t="s">
        <v>22</v>
      </c>
      <c r="I5" s="83" t="s">
        <v>25</v>
      </c>
      <c r="J5" s="84"/>
      <c r="K5" s="84"/>
      <c r="L5" s="85"/>
    </row>
    <row r="6" spans="2:12" x14ac:dyDescent="0.4">
      <c r="B6" s="78"/>
      <c r="C6" s="78"/>
      <c r="D6" s="2" t="s">
        <v>2</v>
      </c>
      <c r="E6" s="2">
        <f>'概算額 算定シート'!E18</f>
        <v>0</v>
      </c>
      <c r="F6" s="2" t="s">
        <v>4</v>
      </c>
      <c r="G6" s="6">
        <f>E6*G5</f>
        <v>0</v>
      </c>
      <c r="H6" s="3" t="s">
        <v>22</v>
      </c>
      <c r="I6" s="83" t="s">
        <v>26</v>
      </c>
      <c r="J6" s="84"/>
      <c r="K6" s="84"/>
      <c r="L6" s="85"/>
    </row>
    <row r="7" spans="2:12" x14ac:dyDescent="0.4">
      <c r="B7" s="78"/>
      <c r="C7" s="86" t="s">
        <v>11</v>
      </c>
      <c r="D7" s="2" t="s">
        <v>0</v>
      </c>
      <c r="E7" s="10">
        <f>'概算額 算定シート'!E19</f>
        <v>0</v>
      </c>
      <c r="F7" s="2" t="s">
        <v>3</v>
      </c>
      <c r="G7" s="9">
        <f>ROUNDUP(E7/3,0)</f>
        <v>0</v>
      </c>
      <c r="H7" s="3" t="s">
        <v>22</v>
      </c>
      <c r="I7" s="83" t="s">
        <v>25</v>
      </c>
      <c r="J7" s="84"/>
      <c r="K7" s="84"/>
      <c r="L7" s="85"/>
    </row>
    <row r="8" spans="2:12" x14ac:dyDescent="0.4">
      <c r="B8" s="78"/>
      <c r="C8" s="78"/>
      <c r="D8" s="2" t="s">
        <v>2</v>
      </c>
      <c r="E8" s="2">
        <f>'概算額 算定シート'!E20</f>
        <v>0</v>
      </c>
      <c r="F8" s="2" t="s">
        <v>4</v>
      </c>
      <c r="G8" s="6">
        <f>E8*G7</f>
        <v>0</v>
      </c>
      <c r="H8" s="3"/>
      <c r="I8" s="83" t="s">
        <v>27</v>
      </c>
      <c r="J8" s="84"/>
      <c r="K8" s="84"/>
      <c r="L8" s="85"/>
    </row>
    <row r="9" spans="2:12" x14ac:dyDescent="0.4">
      <c r="B9" s="78"/>
      <c r="C9" s="86" t="s">
        <v>12</v>
      </c>
      <c r="D9" s="2" t="s">
        <v>0</v>
      </c>
      <c r="E9" s="10">
        <f>'概算額 算定シート'!E21</f>
        <v>0</v>
      </c>
      <c r="F9" s="2" t="s">
        <v>3</v>
      </c>
      <c r="G9" s="9">
        <f>ROUNDUP(E9/3,0)</f>
        <v>0</v>
      </c>
      <c r="H9" s="3" t="s">
        <v>22</v>
      </c>
      <c r="I9" s="83" t="s">
        <v>25</v>
      </c>
      <c r="J9" s="84"/>
      <c r="K9" s="84"/>
      <c r="L9" s="85"/>
    </row>
    <row r="10" spans="2:12" x14ac:dyDescent="0.4">
      <c r="B10" s="78"/>
      <c r="C10" s="78"/>
      <c r="D10" s="2" t="s">
        <v>2</v>
      </c>
      <c r="E10" s="2">
        <f>'概算額 算定シート'!E22</f>
        <v>0</v>
      </c>
      <c r="F10" s="2" t="s">
        <v>4</v>
      </c>
      <c r="G10" s="6">
        <f>E10*G9</f>
        <v>0</v>
      </c>
      <c r="H10" s="3"/>
      <c r="I10" s="83" t="s">
        <v>28</v>
      </c>
      <c r="J10" s="84"/>
      <c r="K10" s="84"/>
      <c r="L10" s="85"/>
    </row>
    <row r="11" spans="2:12" x14ac:dyDescent="0.4">
      <c r="B11" s="78"/>
      <c r="C11" s="86" t="s">
        <v>13</v>
      </c>
      <c r="D11" s="2" t="s">
        <v>0</v>
      </c>
      <c r="E11" s="8">
        <f>'概算額 算定シート'!E23</f>
        <v>0</v>
      </c>
      <c r="F11" s="2" t="s">
        <v>3</v>
      </c>
      <c r="G11" s="9">
        <f>ROUNDUP(E11/3,0)</f>
        <v>0</v>
      </c>
      <c r="H11" s="3" t="s">
        <v>22</v>
      </c>
      <c r="I11" s="83" t="s">
        <v>25</v>
      </c>
      <c r="J11" s="84"/>
      <c r="K11" s="84"/>
      <c r="L11" s="85"/>
    </row>
    <row r="12" spans="2:12" x14ac:dyDescent="0.4">
      <c r="B12" s="78"/>
      <c r="C12" s="78"/>
      <c r="D12" s="2" t="s">
        <v>2</v>
      </c>
      <c r="E12" s="2">
        <f>'概算額 算定シート'!E24</f>
        <v>0</v>
      </c>
      <c r="F12" s="2" t="s">
        <v>4</v>
      </c>
      <c r="G12" s="6">
        <f>E12*G11</f>
        <v>0</v>
      </c>
      <c r="H12" s="3"/>
      <c r="I12" s="83" t="s">
        <v>28</v>
      </c>
      <c r="J12" s="84"/>
      <c r="K12" s="84"/>
      <c r="L12" s="85"/>
    </row>
    <row r="13" spans="2:12" x14ac:dyDescent="0.4">
      <c r="B13" s="78"/>
      <c r="C13" s="3"/>
      <c r="D13" s="2"/>
      <c r="E13" s="2"/>
      <c r="F13" s="4" t="s">
        <v>23</v>
      </c>
      <c r="G13" s="7">
        <f>G6+G8+G10+G12</f>
        <v>0</v>
      </c>
      <c r="H13" s="3" t="s">
        <v>22</v>
      </c>
      <c r="I13" s="4" t="s">
        <v>24</v>
      </c>
      <c r="J13" s="5">
        <f>ROUNDUP(G13/5,0)</f>
        <v>0</v>
      </c>
      <c r="K13" s="4"/>
      <c r="L13" s="4"/>
    </row>
    <row r="14" spans="2:12" x14ac:dyDescent="0.4">
      <c r="B14" s="78"/>
      <c r="C14" s="78" t="s">
        <v>6</v>
      </c>
      <c r="D14" s="78"/>
      <c r="E14" s="78"/>
      <c r="F14" s="78"/>
      <c r="G14" s="4" t="str">
        <f>IF(G13=0,"",G13)</f>
        <v/>
      </c>
      <c r="H14" s="3" t="s">
        <v>22</v>
      </c>
      <c r="I14" s="83" t="s">
        <v>32</v>
      </c>
      <c r="J14" s="84"/>
      <c r="K14" s="84"/>
      <c r="L14" s="85"/>
    </row>
    <row r="15" spans="2:12" x14ac:dyDescent="0.4">
      <c r="B15" s="78"/>
      <c r="C15" s="2"/>
      <c r="D15" s="2" t="s">
        <v>7</v>
      </c>
      <c r="E15" s="11">
        <f>'概算額 算定シート'!E26</f>
        <v>0</v>
      </c>
      <c r="F15" s="2" t="s">
        <v>29</v>
      </c>
      <c r="G15" s="4" t="str">
        <f>IF(E15=0,"",E15)</f>
        <v/>
      </c>
      <c r="H15" s="3" t="s">
        <v>29</v>
      </c>
      <c r="I15" s="83" t="s">
        <v>32</v>
      </c>
      <c r="J15" s="84"/>
      <c r="K15" s="84"/>
      <c r="L15" s="85"/>
    </row>
    <row r="16" spans="2:12" x14ac:dyDescent="0.4">
      <c r="B16" s="78"/>
      <c r="C16" s="78" t="s">
        <v>8</v>
      </c>
      <c r="D16" s="78"/>
      <c r="E16" s="78"/>
      <c r="F16" s="78"/>
      <c r="G16" s="4"/>
      <c r="H16" s="3"/>
      <c r="I16" s="4"/>
      <c r="J16" s="4"/>
      <c r="K16" s="4"/>
      <c r="L16" s="4"/>
    </row>
    <row r="17" spans="2:12" x14ac:dyDescent="0.4">
      <c r="B17" s="78"/>
      <c r="C17" s="2"/>
      <c r="D17" s="2" t="s">
        <v>9</v>
      </c>
      <c r="E17" s="12">
        <f>'概算額 算定シート'!E28</f>
        <v>0</v>
      </c>
      <c r="F17" s="2" t="s">
        <v>30</v>
      </c>
      <c r="G17" s="4" t="str">
        <f>IF(E17=0,"",E17)</f>
        <v/>
      </c>
      <c r="H17" s="3" t="s">
        <v>29</v>
      </c>
      <c r="I17" s="83" t="s">
        <v>32</v>
      </c>
      <c r="J17" s="84"/>
      <c r="K17" s="84"/>
      <c r="L17" s="85"/>
    </row>
    <row r="18" spans="2:12" x14ac:dyDescent="0.4">
      <c r="H18" s="1"/>
    </row>
    <row r="19" spans="2:12" x14ac:dyDescent="0.4">
      <c r="G19" s="3" t="e">
        <f>IF(OR(G14,G15,G17)*1,"1"," ")</f>
        <v>#VALUE!</v>
      </c>
      <c r="H19" s="3" t="s">
        <v>31</v>
      </c>
      <c r="I19" s="78" t="s">
        <v>33</v>
      </c>
      <c r="J19" s="78"/>
      <c r="K19" s="78"/>
      <c r="L19" s="78"/>
    </row>
    <row r="20" spans="2:12" x14ac:dyDescent="0.4">
      <c r="G20" s="78" t="s">
        <v>34</v>
      </c>
      <c r="H20" s="78"/>
      <c r="I20" s="78"/>
      <c r="J20" s="78"/>
      <c r="K20" s="78"/>
      <c r="L20" s="78"/>
    </row>
    <row r="22" spans="2:12" x14ac:dyDescent="0.4">
      <c r="B22" s="78" t="s">
        <v>14</v>
      </c>
      <c r="C22" s="78"/>
      <c r="D22" s="78"/>
      <c r="E22" s="78"/>
      <c r="F22" s="78"/>
      <c r="G22" s="3" t="s">
        <v>18</v>
      </c>
      <c r="H22" s="3" t="s">
        <v>19</v>
      </c>
      <c r="I22" s="3" t="s">
        <v>35</v>
      </c>
      <c r="J22" s="83" t="s">
        <v>20</v>
      </c>
      <c r="K22" s="84"/>
      <c r="L22" s="85"/>
    </row>
    <row r="23" spans="2:12" x14ac:dyDescent="0.4">
      <c r="B23" s="78" t="s">
        <v>15</v>
      </c>
      <c r="C23" s="78"/>
      <c r="D23" s="78"/>
      <c r="E23" s="78"/>
      <c r="F23" s="78"/>
      <c r="G23" s="1" t="str">
        <f>IFERROR(G19,"0")</f>
        <v>0</v>
      </c>
      <c r="H23" s="3" t="s">
        <v>31</v>
      </c>
      <c r="I23" s="4">
        <v>57200</v>
      </c>
      <c r="J23" s="80">
        <f>G23*I23</f>
        <v>0</v>
      </c>
      <c r="K23" s="81"/>
      <c r="L23" s="82"/>
    </row>
    <row r="24" spans="2:12" x14ac:dyDescent="0.4">
      <c r="B24" s="78" t="s">
        <v>16</v>
      </c>
      <c r="C24" s="78" t="s">
        <v>1</v>
      </c>
      <c r="D24" s="78"/>
      <c r="E24" s="78"/>
      <c r="F24" s="78"/>
      <c r="G24" s="13">
        <f>G13</f>
        <v>0</v>
      </c>
      <c r="H24" s="3" t="s">
        <v>22</v>
      </c>
      <c r="I24" s="4">
        <v>10450</v>
      </c>
      <c r="J24" s="80">
        <f>J13*I24</f>
        <v>0</v>
      </c>
      <c r="K24" s="81"/>
      <c r="L24" s="82"/>
    </row>
    <row r="25" spans="2:12" x14ac:dyDescent="0.4">
      <c r="B25" s="78"/>
      <c r="C25" s="78" t="s">
        <v>6</v>
      </c>
      <c r="D25" s="78"/>
      <c r="E25" s="78"/>
      <c r="F25" s="78"/>
      <c r="G25" s="14">
        <f>E15</f>
        <v>0</v>
      </c>
      <c r="H25" s="3" t="s">
        <v>29</v>
      </c>
      <c r="I25" s="4">
        <v>13200</v>
      </c>
      <c r="J25" s="80">
        <f t="shared" ref="J25:J26" si="0">G25*I25</f>
        <v>0</v>
      </c>
      <c r="K25" s="81"/>
      <c r="L25" s="82"/>
    </row>
    <row r="26" spans="2:12" x14ac:dyDescent="0.4">
      <c r="B26" s="78"/>
      <c r="C26" s="78" t="s">
        <v>8</v>
      </c>
      <c r="D26" s="78"/>
      <c r="E26" s="78"/>
      <c r="F26" s="78"/>
      <c r="G26" s="15">
        <f>E17</f>
        <v>0</v>
      </c>
      <c r="H26" s="3" t="s">
        <v>30</v>
      </c>
      <c r="I26" s="4">
        <v>33000</v>
      </c>
      <c r="J26" s="80">
        <f t="shared" si="0"/>
        <v>0</v>
      </c>
      <c r="K26" s="81"/>
      <c r="L26" s="82"/>
    </row>
    <row r="27" spans="2:12" x14ac:dyDescent="0.4">
      <c r="B27" s="78" t="s">
        <v>17</v>
      </c>
      <c r="C27" s="78"/>
      <c r="D27" s="78"/>
      <c r="E27" s="78"/>
      <c r="F27" s="78"/>
      <c r="G27" s="78"/>
      <c r="H27" s="78"/>
      <c r="I27" s="79">
        <f>J23+J24+J25+J26</f>
        <v>0</v>
      </c>
      <c r="J27" s="79"/>
      <c r="K27" s="79"/>
      <c r="L27" s="79"/>
    </row>
    <row r="30" spans="2:12" x14ac:dyDescent="0.4">
      <c r="B30" t="s">
        <v>44</v>
      </c>
    </row>
    <row r="32" spans="2:12" x14ac:dyDescent="0.4">
      <c r="B32" s="78" t="s">
        <v>0</v>
      </c>
      <c r="C32" s="78" t="s">
        <v>1</v>
      </c>
      <c r="D32" s="78"/>
      <c r="E32" s="78"/>
      <c r="F32" s="78"/>
      <c r="G32" s="4" t="s">
        <v>21</v>
      </c>
      <c r="H32" s="83"/>
      <c r="I32" s="84"/>
      <c r="J32" s="84"/>
      <c r="K32" s="84"/>
      <c r="L32" s="85"/>
    </row>
    <row r="33" spans="2:12" x14ac:dyDescent="0.4">
      <c r="B33" s="78"/>
      <c r="C33" s="86" t="s">
        <v>10</v>
      </c>
      <c r="D33" s="2" t="s">
        <v>0</v>
      </c>
      <c r="E33" s="10">
        <f>'概算額 算定シート'!E76</f>
        <v>30</v>
      </c>
      <c r="F33" s="2" t="s">
        <v>3</v>
      </c>
      <c r="G33" s="9">
        <f>ROUNDUP(E33/3,0)</f>
        <v>10</v>
      </c>
      <c r="H33" s="26" t="s">
        <v>22</v>
      </c>
      <c r="I33" s="83" t="s">
        <v>25</v>
      </c>
      <c r="J33" s="84"/>
      <c r="K33" s="84"/>
      <c r="L33" s="85"/>
    </row>
    <row r="34" spans="2:12" x14ac:dyDescent="0.4">
      <c r="B34" s="78"/>
      <c r="C34" s="78"/>
      <c r="D34" s="2" t="s">
        <v>2</v>
      </c>
      <c r="E34" s="2">
        <f>'概算額 算定シート'!E77</f>
        <v>3</v>
      </c>
      <c r="F34" s="2" t="s">
        <v>4</v>
      </c>
      <c r="G34" s="6">
        <f>E34*G33</f>
        <v>30</v>
      </c>
      <c r="H34" s="26" t="s">
        <v>22</v>
      </c>
      <c r="I34" s="83" t="s">
        <v>26</v>
      </c>
      <c r="J34" s="84"/>
      <c r="K34" s="84"/>
      <c r="L34" s="85"/>
    </row>
    <row r="35" spans="2:12" x14ac:dyDescent="0.4">
      <c r="B35" s="78"/>
      <c r="C35" s="86" t="s">
        <v>11</v>
      </c>
      <c r="D35" s="2" t="s">
        <v>0</v>
      </c>
      <c r="E35" s="10">
        <f>'概算額 算定シート'!E78</f>
        <v>15</v>
      </c>
      <c r="F35" s="2" t="s">
        <v>3</v>
      </c>
      <c r="G35" s="9">
        <f>ROUNDUP(E35/3,0)</f>
        <v>5</v>
      </c>
      <c r="H35" s="26" t="s">
        <v>22</v>
      </c>
      <c r="I35" s="83" t="s">
        <v>25</v>
      </c>
      <c r="J35" s="84"/>
      <c r="K35" s="84"/>
      <c r="L35" s="85"/>
    </row>
    <row r="36" spans="2:12" x14ac:dyDescent="0.4">
      <c r="B36" s="78"/>
      <c r="C36" s="78"/>
      <c r="D36" s="2" t="s">
        <v>2</v>
      </c>
      <c r="E36" s="2">
        <f>'概算額 算定シート'!E79</f>
        <v>7</v>
      </c>
      <c r="F36" s="2" t="s">
        <v>4</v>
      </c>
      <c r="G36" s="6">
        <f>E36*G35</f>
        <v>35</v>
      </c>
      <c r="H36" s="26"/>
      <c r="I36" s="83" t="s">
        <v>27</v>
      </c>
      <c r="J36" s="84"/>
      <c r="K36" s="84"/>
      <c r="L36" s="85"/>
    </row>
    <row r="37" spans="2:12" x14ac:dyDescent="0.4">
      <c r="B37" s="78"/>
      <c r="C37" s="86" t="s">
        <v>12</v>
      </c>
      <c r="D37" s="2" t="s">
        <v>0</v>
      </c>
      <c r="E37" s="10">
        <f>'概算額 算定シート'!E80</f>
        <v>20</v>
      </c>
      <c r="F37" s="2" t="s">
        <v>3</v>
      </c>
      <c r="G37" s="9">
        <f>ROUNDUP(E37/3,0)</f>
        <v>7</v>
      </c>
      <c r="H37" s="26" t="s">
        <v>22</v>
      </c>
      <c r="I37" s="83" t="s">
        <v>25</v>
      </c>
      <c r="J37" s="84"/>
      <c r="K37" s="84"/>
      <c r="L37" s="85"/>
    </row>
    <row r="38" spans="2:12" x14ac:dyDescent="0.4">
      <c r="B38" s="78"/>
      <c r="C38" s="78"/>
      <c r="D38" s="2" t="s">
        <v>2</v>
      </c>
      <c r="E38" s="2">
        <f>'概算額 算定シート'!E81</f>
        <v>1</v>
      </c>
      <c r="F38" s="2" t="s">
        <v>4</v>
      </c>
      <c r="G38" s="6">
        <f>E38*G37</f>
        <v>7</v>
      </c>
      <c r="H38" s="26"/>
      <c r="I38" s="83" t="s">
        <v>28</v>
      </c>
      <c r="J38" s="84"/>
      <c r="K38" s="84"/>
      <c r="L38" s="85"/>
    </row>
    <row r="39" spans="2:12" x14ac:dyDescent="0.4">
      <c r="B39" s="78"/>
      <c r="C39" s="86" t="s">
        <v>13</v>
      </c>
      <c r="D39" s="2" t="s">
        <v>0</v>
      </c>
      <c r="E39" s="8">
        <f>'概算額 算定シート'!E82</f>
        <v>5</v>
      </c>
      <c r="F39" s="2" t="s">
        <v>3</v>
      </c>
      <c r="G39" s="9">
        <f>ROUNDUP(E39/3,0)</f>
        <v>2</v>
      </c>
      <c r="H39" s="26" t="s">
        <v>22</v>
      </c>
      <c r="I39" s="83" t="s">
        <v>25</v>
      </c>
      <c r="J39" s="84"/>
      <c r="K39" s="84"/>
      <c r="L39" s="85"/>
    </row>
    <row r="40" spans="2:12" x14ac:dyDescent="0.4">
      <c r="B40" s="78"/>
      <c r="C40" s="78"/>
      <c r="D40" s="2" t="s">
        <v>2</v>
      </c>
      <c r="E40" s="2">
        <f>'概算額 算定シート'!E83</f>
        <v>2</v>
      </c>
      <c r="F40" s="2" t="s">
        <v>4</v>
      </c>
      <c r="G40" s="6">
        <f>E40*G39</f>
        <v>4</v>
      </c>
      <c r="H40" s="26"/>
      <c r="I40" s="83" t="s">
        <v>28</v>
      </c>
      <c r="J40" s="84"/>
      <c r="K40" s="84"/>
      <c r="L40" s="85"/>
    </row>
    <row r="41" spans="2:12" x14ac:dyDescent="0.4">
      <c r="B41" s="78"/>
      <c r="C41" s="26"/>
      <c r="D41" s="2"/>
      <c r="E41" s="2"/>
      <c r="F41" s="4" t="s">
        <v>23</v>
      </c>
      <c r="G41" s="7">
        <f>G34+G36+G38+G40</f>
        <v>76</v>
      </c>
      <c r="H41" s="26" t="s">
        <v>22</v>
      </c>
      <c r="I41" s="4" t="s">
        <v>24</v>
      </c>
      <c r="J41" s="5">
        <f>ROUNDUP(G41/5,0)</f>
        <v>16</v>
      </c>
      <c r="K41" s="4"/>
      <c r="L41" s="4"/>
    </row>
    <row r="42" spans="2:12" x14ac:dyDescent="0.4">
      <c r="B42" s="78"/>
      <c r="C42" s="78" t="s">
        <v>6</v>
      </c>
      <c r="D42" s="78"/>
      <c r="E42" s="78"/>
      <c r="F42" s="78"/>
      <c r="G42" s="4">
        <f>IF(G41=0,"",G41)</f>
        <v>76</v>
      </c>
      <c r="H42" s="26" t="s">
        <v>22</v>
      </c>
      <c r="I42" s="83" t="s">
        <v>32</v>
      </c>
      <c r="J42" s="84"/>
      <c r="K42" s="84"/>
      <c r="L42" s="85"/>
    </row>
    <row r="43" spans="2:12" x14ac:dyDescent="0.4">
      <c r="B43" s="78"/>
      <c r="C43" s="2"/>
      <c r="D43" s="2" t="s">
        <v>7</v>
      </c>
      <c r="E43" s="11">
        <f>'概算額 算定シート'!E85</f>
        <v>1</v>
      </c>
      <c r="F43" s="2" t="s">
        <v>29</v>
      </c>
      <c r="G43" s="4">
        <f>IF(E43=0,"",E43)</f>
        <v>1</v>
      </c>
      <c r="H43" s="26" t="s">
        <v>29</v>
      </c>
      <c r="I43" s="83" t="s">
        <v>32</v>
      </c>
      <c r="J43" s="84"/>
      <c r="K43" s="84"/>
      <c r="L43" s="85"/>
    </row>
    <row r="44" spans="2:12" x14ac:dyDescent="0.4">
      <c r="B44" s="78"/>
      <c r="C44" s="78" t="s">
        <v>8</v>
      </c>
      <c r="D44" s="78"/>
      <c r="E44" s="78"/>
      <c r="F44" s="78"/>
      <c r="G44" s="4"/>
      <c r="H44" s="26"/>
      <c r="I44" s="4"/>
      <c r="J44" s="4"/>
      <c r="K44" s="4"/>
      <c r="L44" s="4"/>
    </row>
    <row r="45" spans="2:12" x14ac:dyDescent="0.4">
      <c r="B45" s="78"/>
      <c r="C45" s="2"/>
      <c r="D45" s="2" t="s">
        <v>9</v>
      </c>
      <c r="E45" s="12">
        <f>'概算額 算定シート'!E87</f>
        <v>1</v>
      </c>
      <c r="F45" s="2" t="s">
        <v>30</v>
      </c>
      <c r="G45" s="4">
        <f>IF(E45=0,"",E45)</f>
        <v>1</v>
      </c>
      <c r="H45" s="26" t="s">
        <v>29</v>
      </c>
      <c r="I45" s="83" t="s">
        <v>32</v>
      </c>
      <c r="J45" s="84"/>
      <c r="K45" s="84"/>
      <c r="L45" s="85"/>
    </row>
    <row r="46" spans="2:12" x14ac:dyDescent="0.4">
      <c r="H46" s="1"/>
    </row>
    <row r="47" spans="2:12" x14ac:dyDescent="0.4">
      <c r="G47" s="26" t="str">
        <f>IF(OR(G42,G43,G45)*1,"1"," ")</f>
        <v>1</v>
      </c>
      <c r="H47" s="26" t="s">
        <v>31</v>
      </c>
      <c r="I47" s="78" t="s">
        <v>33</v>
      </c>
      <c r="J47" s="78"/>
      <c r="K47" s="78"/>
      <c r="L47" s="78"/>
    </row>
    <row r="48" spans="2:12" x14ac:dyDescent="0.4">
      <c r="G48" s="78" t="s">
        <v>34</v>
      </c>
      <c r="H48" s="78"/>
      <c r="I48" s="78"/>
      <c r="J48" s="78"/>
      <c r="K48" s="78"/>
      <c r="L48" s="78"/>
    </row>
    <row r="50" spans="2:12" x14ac:dyDescent="0.4">
      <c r="B50" s="78" t="s">
        <v>14</v>
      </c>
      <c r="C50" s="78"/>
      <c r="D50" s="78"/>
      <c r="E50" s="78"/>
      <c r="F50" s="78"/>
      <c r="G50" s="26" t="s">
        <v>18</v>
      </c>
      <c r="H50" s="26" t="s">
        <v>19</v>
      </c>
      <c r="I50" s="26" t="s">
        <v>35</v>
      </c>
      <c r="J50" s="83" t="s">
        <v>20</v>
      </c>
      <c r="K50" s="84"/>
      <c r="L50" s="85"/>
    </row>
    <row r="51" spans="2:12" x14ac:dyDescent="0.4">
      <c r="B51" s="78" t="s">
        <v>15</v>
      </c>
      <c r="C51" s="78"/>
      <c r="D51" s="78"/>
      <c r="E51" s="78"/>
      <c r="F51" s="78"/>
      <c r="G51" s="1" t="str">
        <f>IFERROR(G47,"0")</f>
        <v>1</v>
      </c>
      <c r="H51" s="26" t="s">
        <v>31</v>
      </c>
      <c r="I51" s="4">
        <v>57200</v>
      </c>
      <c r="J51" s="80">
        <f>G51*I51</f>
        <v>57200</v>
      </c>
      <c r="K51" s="81"/>
      <c r="L51" s="82"/>
    </row>
    <row r="52" spans="2:12" x14ac:dyDescent="0.4">
      <c r="B52" s="78" t="s">
        <v>16</v>
      </c>
      <c r="C52" s="78" t="s">
        <v>1</v>
      </c>
      <c r="D52" s="78"/>
      <c r="E52" s="78"/>
      <c r="F52" s="78"/>
      <c r="G52" s="13">
        <f>G41</f>
        <v>76</v>
      </c>
      <c r="H52" s="26" t="s">
        <v>22</v>
      </c>
      <c r="I52" s="4">
        <v>10450</v>
      </c>
      <c r="J52" s="80">
        <f>J41*I52</f>
        <v>167200</v>
      </c>
      <c r="K52" s="81"/>
      <c r="L52" s="82"/>
    </row>
    <row r="53" spans="2:12" x14ac:dyDescent="0.4">
      <c r="B53" s="78"/>
      <c r="C53" s="78" t="s">
        <v>6</v>
      </c>
      <c r="D53" s="78"/>
      <c r="E53" s="78"/>
      <c r="F53" s="78"/>
      <c r="G53" s="14">
        <f>E43</f>
        <v>1</v>
      </c>
      <c r="H53" s="26" t="s">
        <v>29</v>
      </c>
      <c r="I53" s="4">
        <v>13200</v>
      </c>
      <c r="J53" s="80">
        <f t="shared" ref="J53:J54" si="1">G53*I53</f>
        <v>13200</v>
      </c>
      <c r="K53" s="81"/>
      <c r="L53" s="82"/>
    </row>
    <row r="54" spans="2:12" x14ac:dyDescent="0.4">
      <c r="B54" s="78"/>
      <c r="C54" s="78" t="s">
        <v>8</v>
      </c>
      <c r="D54" s="78"/>
      <c r="E54" s="78"/>
      <c r="F54" s="78"/>
      <c r="G54" s="15">
        <f>E45</f>
        <v>1</v>
      </c>
      <c r="H54" s="26" t="s">
        <v>30</v>
      </c>
      <c r="I54" s="4">
        <v>33000</v>
      </c>
      <c r="J54" s="80">
        <f t="shared" si="1"/>
        <v>33000</v>
      </c>
      <c r="K54" s="81"/>
      <c r="L54" s="82"/>
    </row>
    <row r="55" spans="2:12" x14ac:dyDescent="0.4">
      <c r="B55" s="78" t="s">
        <v>17</v>
      </c>
      <c r="C55" s="78"/>
      <c r="D55" s="78"/>
      <c r="E55" s="78"/>
      <c r="F55" s="78"/>
      <c r="G55" s="78"/>
      <c r="H55" s="78"/>
      <c r="I55" s="79">
        <f>J51+J52+J53+J54</f>
        <v>270600</v>
      </c>
      <c r="J55" s="79"/>
      <c r="K55" s="79"/>
      <c r="L55" s="79"/>
    </row>
  </sheetData>
  <mergeCells count="70">
    <mergeCell ref="J26:L26"/>
    <mergeCell ref="I14:L14"/>
    <mergeCell ref="I15:L15"/>
    <mergeCell ref="I17:L17"/>
    <mergeCell ref="I19:L19"/>
    <mergeCell ref="G20:L20"/>
    <mergeCell ref="J22:L22"/>
    <mergeCell ref="J23:L23"/>
    <mergeCell ref="J24:L24"/>
    <mergeCell ref="J25:L25"/>
    <mergeCell ref="C25:F25"/>
    <mergeCell ref="C26:F26"/>
    <mergeCell ref="C16:F16"/>
    <mergeCell ref="B22:F22"/>
    <mergeCell ref="B4:B17"/>
    <mergeCell ref="C4:F4"/>
    <mergeCell ref="C5:C6"/>
    <mergeCell ref="C7:C8"/>
    <mergeCell ref="C9:C10"/>
    <mergeCell ref="B27:H27"/>
    <mergeCell ref="I27:L27"/>
    <mergeCell ref="H4:L4"/>
    <mergeCell ref="I5:L5"/>
    <mergeCell ref="I6:L6"/>
    <mergeCell ref="I7:L7"/>
    <mergeCell ref="I8:L8"/>
    <mergeCell ref="I9:L9"/>
    <mergeCell ref="I10:L10"/>
    <mergeCell ref="I11:L11"/>
    <mergeCell ref="B23:F23"/>
    <mergeCell ref="B24:B26"/>
    <mergeCell ref="C24:F24"/>
    <mergeCell ref="C11:C12"/>
    <mergeCell ref="C14:F14"/>
    <mergeCell ref="I12:L12"/>
    <mergeCell ref="B32:B45"/>
    <mergeCell ref="C32:F32"/>
    <mergeCell ref="H32:L32"/>
    <mergeCell ref="C33:C34"/>
    <mergeCell ref="I33:L33"/>
    <mergeCell ref="I34:L34"/>
    <mergeCell ref="C35:C36"/>
    <mergeCell ref="I35:L35"/>
    <mergeCell ref="I36:L36"/>
    <mergeCell ref="C37:C38"/>
    <mergeCell ref="I37:L37"/>
    <mergeCell ref="I38:L38"/>
    <mergeCell ref="C39:C40"/>
    <mergeCell ref="I39:L39"/>
    <mergeCell ref="I40:L40"/>
    <mergeCell ref="C42:F42"/>
    <mergeCell ref="I42:L42"/>
    <mergeCell ref="I43:L43"/>
    <mergeCell ref="C44:F44"/>
    <mergeCell ref="I45:L45"/>
    <mergeCell ref="I47:L47"/>
    <mergeCell ref="G48:L48"/>
    <mergeCell ref="B50:F50"/>
    <mergeCell ref="J50:L50"/>
    <mergeCell ref="B51:F51"/>
    <mergeCell ref="J51:L51"/>
    <mergeCell ref="B55:H55"/>
    <mergeCell ref="I55:L55"/>
    <mergeCell ref="B52:B54"/>
    <mergeCell ref="C52:F52"/>
    <mergeCell ref="J52:L52"/>
    <mergeCell ref="C53:F53"/>
    <mergeCell ref="J53:L53"/>
    <mergeCell ref="C54:F54"/>
    <mergeCell ref="J54:L54"/>
  </mergeCells>
  <phoneticPr fontId="1"/>
  <pageMargins left="0.25" right="0.25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概算額 算定シート</vt:lpstr>
      <vt:lpstr>算定シート (計算式用)</vt:lpstr>
      <vt:lpstr>'概算額 算定シート'!Print_Area</vt:lpstr>
      <vt:lpstr>'算定シート (計算式用)'!Print_Area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2024-02-20T09:33:13Z</dcterms:created>
  <dcterms:modified xsi:type="dcterms:W3CDTF">2024-02-20T12:47:04Z</dcterms:modified>
</cp:coreProperties>
</file>